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8800" windowHeight="11100"/>
  </bookViews>
  <sheets>
    <sheet name="SAŽETAK" sheetId="10" r:id="rId1"/>
    <sheet name=" Račun prihoda i rashoda" sheetId="3" r:id="rId2"/>
    <sheet name="Prihodi i rashodi po izvorima" sheetId="8" r:id="rId3"/>
    <sheet name="Rashodi prema funkcijskoj kl" sheetId="5" r:id="rId4"/>
    <sheet name="Račun financiranja" sheetId="6" r:id="rId5"/>
    <sheet name="Račun financiranja po izvorima" sheetId="9" r:id="rId6"/>
    <sheet name="POSEBNI DIO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8" l="1"/>
  <c r="D18" i="8"/>
  <c r="E18" i="8"/>
  <c r="F18" i="8"/>
  <c r="B18" i="8"/>
  <c r="I13" i="7"/>
  <c r="H13" i="7"/>
  <c r="I16" i="7"/>
  <c r="H16" i="7"/>
  <c r="I20" i="7"/>
  <c r="I19" i="7" s="1"/>
  <c r="H20" i="7"/>
  <c r="H19" i="7"/>
  <c r="I51" i="7"/>
  <c r="I50" i="7"/>
  <c r="I49" i="7"/>
  <c r="H51" i="7"/>
  <c r="H50" i="7"/>
  <c r="H49" i="7"/>
  <c r="G51" i="7"/>
  <c r="G50" i="7"/>
  <c r="G49" i="7"/>
  <c r="G12" i="10"/>
  <c r="F12" i="10"/>
  <c r="J12" i="10"/>
  <c r="I12" i="10"/>
  <c r="H12" i="10"/>
  <c r="H63" i="7" l="1"/>
  <c r="I63" i="7"/>
  <c r="G63" i="7"/>
  <c r="H8" i="7"/>
  <c r="I8" i="7"/>
  <c r="D19" i="5" l="1"/>
  <c r="G26" i="3"/>
  <c r="G25" i="3" s="1"/>
  <c r="H26" i="3"/>
  <c r="H25" i="3" s="1"/>
  <c r="F10" i="3"/>
  <c r="G10" i="3"/>
  <c r="H10" i="3"/>
  <c r="F26" i="3"/>
  <c r="F25" i="3" s="1"/>
  <c r="F32" i="3"/>
  <c r="E35" i="7" l="1"/>
  <c r="F35" i="7"/>
  <c r="D29" i="8" l="1"/>
  <c r="E29" i="8"/>
  <c r="F29" i="8"/>
  <c r="D36" i="8"/>
  <c r="E36" i="8"/>
  <c r="F36" i="8"/>
  <c r="F26" i="8" s="1"/>
  <c r="D10" i="8"/>
  <c r="E10" i="8"/>
  <c r="F10" i="8"/>
  <c r="E26" i="8" l="1"/>
  <c r="D26" i="8"/>
  <c r="D12" i="5" l="1"/>
  <c r="E12" i="5"/>
  <c r="F12" i="5"/>
  <c r="C12" i="5"/>
  <c r="E32" i="7" l="1"/>
  <c r="F32" i="7"/>
  <c r="F16" i="7" l="1"/>
  <c r="G16" i="7"/>
  <c r="E16" i="7"/>
  <c r="F13" i="7"/>
  <c r="G13" i="7"/>
  <c r="G8" i="7" s="1"/>
  <c r="E13" i="7"/>
  <c r="F70" i="7"/>
  <c r="G70" i="7"/>
  <c r="H70" i="7"/>
  <c r="I70" i="7"/>
  <c r="E70" i="7"/>
  <c r="E63" i="7"/>
  <c r="F57" i="7"/>
  <c r="G57" i="7"/>
  <c r="H57" i="7"/>
  <c r="I57" i="7"/>
  <c r="F52" i="7"/>
  <c r="G52" i="7"/>
  <c r="H52" i="7"/>
  <c r="I52" i="7"/>
  <c r="F20" i="7"/>
  <c r="G20" i="7"/>
  <c r="G19" i="7" s="1"/>
  <c r="F28" i="7"/>
  <c r="G28" i="7"/>
  <c r="H28" i="7"/>
  <c r="H6" i="7" s="1"/>
  <c r="I28" i="7"/>
  <c r="I6" i="7" s="1"/>
  <c r="E28" i="7"/>
  <c r="E20" i="7"/>
  <c r="F63" i="7"/>
  <c r="G48" i="7" l="1"/>
  <c r="G47" i="7" s="1"/>
  <c r="I47" i="7"/>
  <c r="I48" i="7"/>
  <c r="H48" i="7"/>
  <c r="H47" i="7"/>
  <c r="G6" i="7"/>
  <c r="E52" i="7"/>
  <c r="E57" i="7"/>
  <c r="C29" i="8" l="1"/>
  <c r="C36" i="8" l="1"/>
  <c r="E32" i="3" l="1"/>
  <c r="D25" i="3"/>
  <c r="E26" i="3"/>
  <c r="E25" i="3" s="1"/>
  <c r="E10" i="3" l="1"/>
  <c r="C10" i="8" l="1"/>
  <c r="C26" i="8"/>
  <c r="B12" i="5" l="1"/>
  <c r="D26" i="3" l="1"/>
  <c r="B36" i="8" l="1"/>
  <c r="B26" i="8" s="1"/>
  <c r="F37" i="10" l="1"/>
  <c r="G37" i="10" s="1"/>
  <c r="H37" i="10" s="1"/>
  <c r="I37" i="10" s="1"/>
  <c r="J34" i="10" s="1"/>
  <c r="J37" i="10" s="1"/>
  <c r="J21" i="10"/>
  <c r="I21" i="10"/>
  <c r="H21" i="10"/>
  <c r="G21" i="10"/>
  <c r="F21" i="10"/>
  <c r="G14" i="10"/>
  <c r="F14" i="10"/>
  <c r="I14" i="10"/>
  <c r="H14" i="10"/>
  <c r="I22" i="10" l="1"/>
  <c r="I28" i="10" s="1"/>
  <c r="I29" i="10" s="1"/>
  <c r="H22" i="10"/>
  <c r="H28" i="10" s="1"/>
  <c r="H29" i="10" s="1"/>
  <c r="F22" i="10"/>
  <c r="F28" i="10" s="1"/>
  <c r="F29" i="10" s="1"/>
  <c r="G22" i="10"/>
  <c r="G28" i="10" s="1"/>
  <c r="G29" i="10" s="1"/>
  <c r="J14" i="10"/>
  <c r="J22" i="10" l="1"/>
  <c r="J28" i="10" s="1"/>
  <c r="J29" i="10" s="1"/>
</calcChain>
</file>

<file path=xl/comments1.xml><?xml version="1.0" encoding="utf-8"?>
<comments xmlns="http://schemas.openxmlformats.org/spreadsheetml/2006/main">
  <authors>
    <author>Korisnik</author>
  </authors>
  <commentList>
    <comment ref="E15" authorId="0" shapeId="0">
      <text>
        <r>
          <rPr>
            <b/>
            <sz val="9"/>
            <color indexed="81"/>
            <rFont val="Segoe UI"/>
            <family val="2"/>
            <charset val="238"/>
          </rPr>
          <t>Korisnik:</t>
        </r>
        <r>
          <rPr>
            <sz val="9"/>
            <color indexed="81"/>
            <rFont val="Segoe UI"/>
            <family val="2"/>
            <charset val="238"/>
          </rPr>
          <t xml:space="preserve">
Kamate,najam i donacije</t>
        </r>
      </text>
    </comment>
  </commentList>
</comments>
</file>

<file path=xl/comments2.xml><?xml version="1.0" encoding="utf-8"?>
<comments xmlns="http://schemas.openxmlformats.org/spreadsheetml/2006/main">
  <authors>
    <author>Korisnik</author>
  </authors>
  <commentList>
    <comment ref="D19" authorId="0" shapeId="0">
      <text>
        <r>
          <rPr>
            <b/>
            <sz val="9"/>
            <color indexed="81"/>
            <rFont val="Segoe UI"/>
            <charset val="1"/>
          </rPr>
          <t>Korisnik:</t>
        </r>
        <r>
          <rPr>
            <sz val="9"/>
            <color indexed="81"/>
            <rFont val="Segoe UI"/>
            <charset val="1"/>
          </rPr>
          <t xml:space="preserve">
uključeno 20.369,49 dio plaća PUN  6391
</t>
        </r>
      </text>
    </comment>
  </commentList>
</comments>
</file>

<file path=xl/comments3.xml><?xml version="1.0" encoding="utf-8"?>
<comments xmlns="http://schemas.openxmlformats.org/spreadsheetml/2006/main">
  <authors>
    <author>Korisnik</author>
  </authors>
  <commentList>
    <comment ref="G10" authorId="0" shapeId="0">
      <text>
        <r>
          <rPr>
            <b/>
            <sz val="9"/>
            <color indexed="81"/>
            <rFont val="Segoe UI"/>
            <charset val="1"/>
          </rPr>
          <t>Korisnik:</t>
        </r>
        <r>
          <rPr>
            <sz val="9"/>
            <color indexed="81"/>
            <rFont val="Segoe UI"/>
            <charset val="1"/>
          </rPr>
          <t xml:space="preserve">
Isključen prijevoz na posao i izd.za PUN</t>
        </r>
      </text>
    </comment>
    <comment ref="G22" authorId="0" shapeId="0">
      <text>
        <r>
          <rPr>
            <b/>
            <sz val="9"/>
            <color indexed="81"/>
            <rFont val="Segoe UI"/>
            <charset val="1"/>
          </rPr>
          <t>Korisnik:</t>
        </r>
        <r>
          <rPr>
            <sz val="9"/>
            <color indexed="81"/>
            <rFont val="Segoe UI"/>
            <charset val="1"/>
          </rPr>
          <t xml:space="preserve">
97 uč*3,70*174 dana</t>
        </r>
      </text>
    </comment>
    <comment ref="H22" authorId="0" shapeId="0">
      <text>
        <r>
          <rPr>
            <b/>
            <sz val="9"/>
            <color indexed="81"/>
            <rFont val="Segoe UI"/>
            <charset val="1"/>
          </rPr>
          <t>Korisnik:</t>
        </r>
        <r>
          <rPr>
            <sz val="9"/>
            <color indexed="81"/>
            <rFont val="Segoe UI"/>
            <charset val="1"/>
          </rPr>
          <t xml:space="preserve">
97 uč*3,70*174 dana</t>
        </r>
      </text>
    </comment>
    <comment ref="I22" authorId="0" shapeId="0">
      <text>
        <r>
          <rPr>
            <b/>
            <sz val="9"/>
            <color indexed="81"/>
            <rFont val="Segoe UI"/>
            <charset val="1"/>
          </rPr>
          <t>Korisnik:</t>
        </r>
        <r>
          <rPr>
            <sz val="9"/>
            <color indexed="81"/>
            <rFont val="Segoe UI"/>
            <charset val="1"/>
          </rPr>
          <t xml:space="preserve">
97 uč*3,70*174 dana</t>
        </r>
      </text>
    </comment>
    <comment ref="F24" authorId="0" shapeId="0">
      <text>
        <r>
          <rPr>
            <b/>
            <sz val="9"/>
            <color indexed="81"/>
            <rFont val="Segoe UI"/>
            <charset val="1"/>
          </rPr>
          <t>Korisnik:</t>
        </r>
        <r>
          <rPr>
            <sz val="9"/>
            <color indexed="81"/>
            <rFont val="Segoe UI"/>
            <charset val="1"/>
          </rPr>
          <t xml:space="preserve">
Uključena prehrana 139650,00</t>
        </r>
      </text>
    </comment>
    <comment ref="G24" authorId="0" shapeId="0">
      <text>
        <r>
          <rPr>
            <b/>
            <sz val="9"/>
            <color indexed="81"/>
            <rFont val="Segoe UI"/>
            <family val="2"/>
            <charset val="238"/>
          </rPr>
          <t>Korisnik:</t>
        </r>
        <r>
          <rPr>
            <sz val="9"/>
            <color indexed="81"/>
            <rFont val="Segoe UI"/>
            <family val="2"/>
            <charset val="238"/>
          </rPr>
          <t xml:space="preserve">
Prehrana 148108,80+shema
864,30</t>
        </r>
      </text>
    </comment>
    <comment ref="H24" authorId="0" shapeId="0">
      <text>
        <r>
          <rPr>
            <b/>
            <sz val="9"/>
            <color indexed="81"/>
            <rFont val="Segoe UI"/>
            <family val="2"/>
            <charset val="238"/>
          </rPr>
          <t>Korisnik:</t>
        </r>
        <r>
          <rPr>
            <sz val="9"/>
            <color indexed="81"/>
            <rFont val="Segoe UI"/>
            <family val="2"/>
            <charset val="238"/>
          </rPr>
          <t xml:space="preserve">
Prehrana 148108,80+shema
864,30</t>
        </r>
      </text>
    </comment>
    <comment ref="I24" authorId="0" shapeId="0">
      <text>
        <r>
          <rPr>
            <b/>
            <sz val="9"/>
            <color indexed="81"/>
            <rFont val="Segoe UI"/>
            <family val="2"/>
            <charset val="238"/>
          </rPr>
          <t>Korisnik:</t>
        </r>
        <r>
          <rPr>
            <sz val="9"/>
            <color indexed="81"/>
            <rFont val="Segoe UI"/>
            <family val="2"/>
            <charset val="238"/>
          </rPr>
          <t xml:space="preserve">
Prehrana 148108,80+shema
864,30</t>
        </r>
      </text>
    </comment>
    <comment ref="G38" authorId="0" shapeId="0">
      <text>
        <r>
          <rPr>
            <b/>
            <sz val="9"/>
            <color indexed="81"/>
            <rFont val="Segoe UI"/>
            <charset val="1"/>
          </rPr>
          <t>Korisnik:</t>
        </r>
        <r>
          <rPr>
            <sz val="9"/>
            <color indexed="81"/>
            <rFont val="Segoe UI"/>
            <charset val="1"/>
          </rPr>
          <t xml:space="preserve">
udžbenici</t>
        </r>
      </text>
    </comment>
    <comment ref="E58" authorId="0" shapeId="0">
      <text>
        <r>
          <rPr>
            <b/>
            <sz val="9"/>
            <color indexed="81"/>
            <rFont val="Segoe UI"/>
            <charset val="1"/>
          </rPr>
          <t>Korisnik:</t>
        </r>
        <r>
          <rPr>
            <sz val="9"/>
            <color indexed="81"/>
            <rFont val="Segoe UI"/>
            <charset val="1"/>
          </rPr>
          <t xml:space="preserve">
2253,94-639+6878,33/671
</t>
        </r>
      </text>
    </comment>
  </commentList>
</comments>
</file>

<file path=xl/sharedStrings.xml><?xml version="1.0" encoding="utf-8"?>
<sst xmlns="http://schemas.openxmlformats.org/spreadsheetml/2006/main" count="277" uniqueCount="152">
  <si>
    <t>PRIHODI UKUPNO</t>
  </si>
  <si>
    <t>RASHODI UKUPNO</t>
  </si>
  <si>
    <t>NETO FINANCIRANJE</t>
  </si>
  <si>
    <t>Naziv prihoda</t>
  </si>
  <si>
    <t xml:space="preserve">A. RAČUN PRIHODA I RASHODA </t>
  </si>
  <si>
    <t>Razred</t>
  </si>
  <si>
    <t>Skupina</t>
  </si>
  <si>
    <t>Prihodi poslovanja</t>
  </si>
  <si>
    <t>Prihodi od prodaje nefinancijske imovine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</si>
  <si>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</si>
  <si>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</si>
  <si>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</si>
  <si>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</si>
  <si>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</si>
  <si>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UKUPNI RASHODI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</si>
  <si>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</si>
  <si>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</si>
  <si>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</si>
  <si>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</si>
  <si>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</si>
  <si>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</si>
  <si>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</si>
  <si>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</si>
  <si>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Izdaci za otplatu glavnice primljenih kredita i zajmova</t>
  </si>
  <si>
    <t>NAZIV PROGRAMA</t>
  </si>
  <si>
    <t>Naziv izvora financiranja</t>
  </si>
  <si>
    <t>A) SAŽETAK RAČUNA PRIHODA I RASHODA</t>
  </si>
  <si>
    <t>B) SAŽETAK RAČUNA FINANCIRANJA</t>
  </si>
  <si>
    <t>Projekcija 
za 2025.</t>
  </si>
  <si>
    <t>Prihodi od prodaje proizvedene dugotrajne imovine</t>
  </si>
  <si>
    <t>Pomoći iz inozemstva i od subjekata unutar općeg proračuna</t>
  </si>
  <si>
    <t>…</t>
  </si>
  <si>
    <t>Prihodi iz nadležnog proračuna i od HZZO-a temeljem ugovornih obveza</t>
  </si>
  <si>
    <t>Naziv</t>
  </si>
  <si>
    <t>FINANCIJSKI PLAN PRORAČUNSKOG KORISNIKA JEDINICE LOKALNE I PODRUČNE (REGIONALNE) SAMOUPRAVE 
ZA 2024. I PROJEKCIJA ZA 2025. I 2026. GODINU</t>
  </si>
  <si>
    <t>Plan za 2024.</t>
  </si>
  <si>
    <t>Projekcija 
za 2026.</t>
  </si>
  <si>
    <t>Izvršenje 2022.</t>
  </si>
  <si>
    <t>Plan 2023.</t>
  </si>
  <si>
    <t>EUR</t>
  </si>
  <si>
    <t>Izvršenje 2022.*</t>
  </si>
  <si>
    <t>* Napomena: Iznosi u stupcima Izvršenje 2022. preračunavaju se iz kuna u eure prema fiksnom tečaju konverzije (1 EUR=7,53450 kuna) i po pravilima za preračunavanje i zaokruživanje.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</si>
  <si>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</si>
  <si>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</si>
  <si>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</si>
  <si>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</si>
  <si>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</si>
  <si>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</si>
  <si>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Proračun za 2024.</t>
  </si>
  <si>
    <t>Projekcija proračuna
za 2025.</t>
  </si>
  <si>
    <t>Projekcija proračuna
za 2026.</t>
  </si>
  <si>
    <t>PRIHODI POSLOVANJA PREMA EKONOMSKOJ KLASIFIKACIJI</t>
  </si>
  <si>
    <t>RASHODI POSLOVANJA PREMA EKONOMSKOJ KLASIFIKACIJI</t>
  </si>
  <si>
    <t>PRIHODI POSLOVANJA PREMA IZVORIMA FINANCIRANJA</t>
  </si>
  <si>
    <t>RASHODI POSLOVANJA PREMA IZVORIMA FINANCIRANJA</t>
  </si>
  <si>
    <t>Brojčana oznaka i naziv</t>
  </si>
  <si>
    <t>5 Pomoći</t>
  </si>
  <si>
    <t>4 Prihodi za posebne namjene</t>
  </si>
  <si>
    <t xml:space="preserve">  43 Ostali prihodi za posebne namjene</t>
  </si>
  <si>
    <t>1 Opći prihodi i primici</t>
  </si>
  <si>
    <t xml:space="preserve">  11 Opći prihodi i primici</t>
  </si>
  <si>
    <t>3 Vlastiti prihodi</t>
  </si>
  <si>
    <t xml:space="preserve">  31 Vlastiti prihodi</t>
  </si>
  <si>
    <t>B. RAČUN FINANCIRANJA PREMA EKONOMSKOJ KLASIFIKACIJI</t>
  </si>
  <si>
    <t>B. RAČUN FINANCIRANJA PREMA IZVORIMA FINANCIRANJA</t>
  </si>
  <si>
    <t>PRIMICI UKUPNO</t>
  </si>
  <si>
    <t>8 Namjenski primici od zaduživanja</t>
  </si>
  <si>
    <t xml:space="preserve">  81 Namjenski primici od zaduživanja</t>
  </si>
  <si>
    <t>IZDACI UKUPNO</t>
  </si>
  <si>
    <t>D) VIŠEGODIŠNJI PLAN URAVNOTEŽENJA</t>
  </si>
  <si>
    <t>RAZLIKA - VIŠAK / MANJAK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</si>
  <si>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</si>
  <si>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</si>
  <si>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</si>
  <si>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</si>
  <si>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</si>
  <si>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VIŠAK / MANJAK IZ PRETHODNE(IH) GODINE KOJI ĆE SE RASPOREDITI / POKRITI</t>
  </si>
  <si>
    <t>VIŠAK / MANJAK TEKUĆE GODINE</t>
  </si>
  <si>
    <t>Prihodi od imovine</t>
  </si>
  <si>
    <t>Prihodi po posebnim propisima</t>
  </si>
  <si>
    <t>Prihodi od pruž.usl.najma i donacija</t>
  </si>
  <si>
    <t>Financijski rashodi</t>
  </si>
  <si>
    <t>Naknade građanima</t>
  </si>
  <si>
    <t>Rashodi za nabavu nep.dug.imovine</t>
  </si>
  <si>
    <t>Rashodi za dodatna ulaganja</t>
  </si>
  <si>
    <t>3  Vlastiti prihodi</t>
  </si>
  <si>
    <t>31/Prihodi od imovine</t>
  </si>
  <si>
    <t>31/Prihodi od najma</t>
  </si>
  <si>
    <t>52/Pomoći iz proračuna</t>
  </si>
  <si>
    <t xml:space="preserve">  54 Prijenosi izm.proračun.korisnika</t>
  </si>
  <si>
    <t>61//Donacije</t>
  </si>
  <si>
    <t>31Vlastiti prihodi /kamate</t>
  </si>
  <si>
    <t>31/ vlastiti prihodi od najma</t>
  </si>
  <si>
    <t>61/Donacije</t>
  </si>
  <si>
    <t>4 prihodi za posebne namjene</t>
  </si>
  <si>
    <t>43/Ostali prihodi za posebne namjene</t>
  </si>
  <si>
    <t>5- Pomoći</t>
  </si>
  <si>
    <t>54 Prijenosi  između pror.korisnika</t>
  </si>
  <si>
    <t>922/višak</t>
  </si>
  <si>
    <t>PROGRAM  OSNOVNO OBRAZOVANJE</t>
  </si>
  <si>
    <t>Aktivnost 1012</t>
  </si>
  <si>
    <t>Izvor financiranja 11</t>
  </si>
  <si>
    <t>Osnovno obrazovanje standard</t>
  </si>
  <si>
    <t>Aktivnost 1012-01</t>
  </si>
  <si>
    <t>Materijalni rashodi škola</t>
  </si>
  <si>
    <t>Aktivnost 1012-02</t>
  </si>
  <si>
    <t>Aktivnost 1012-03</t>
  </si>
  <si>
    <t>Rashodi za nabavu dug.imovine</t>
  </si>
  <si>
    <t>Aktivnost 1012-09</t>
  </si>
  <si>
    <t>Vlastiti i namjenski prihodi</t>
  </si>
  <si>
    <t>Aktivnost 1012-10</t>
  </si>
  <si>
    <t>Izvor financiranja</t>
  </si>
  <si>
    <t>Naknada građanima</t>
  </si>
  <si>
    <t>Ukupno 37</t>
  </si>
  <si>
    <t>Ukupno 32</t>
  </si>
  <si>
    <t>Aktivnost 1012-11</t>
  </si>
  <si>
    <t>Izvor 11</t>
  </si>
  <si>
    <t>Aktivnost 1012-12</t>
  </si>
  <si>
    <t>Opremanje škola</t>
  </si>
  <si>
    <t>Izvor</t>
  </si>
  <si>
    <t>Izvor financiranja 5402</t>
  </si>
  <si>
    <t>Aktivnost 1013</t>
  </si>
  <si>
    <t>IZVANSTANDARDNI PROGRAMI</t>
  </si>
  <si>
    <t>Opći prihodi i primici</t>
  </si>
  <si>
    <t xml:space="preserve">Sredstva iz EU </t>
  </si>
  <si>
    <t>Aktivnost 1013-6</t>
  </si>
  <si>
    <t>Program produženog boravka</t>
  </si>
  <si>
    <t>Aktivnost 1013-7</t>
  </si>
  <si>
    <t>Financiranje nabave dr.obr.materijala</t>
  </si>
  <si>
    <t>Naknade građanima u naravi</t>
  </si>
  <si>
    <t>Aktivnost 1013-13</t>
  </si>
  <si>
    <t>Prehrana učenika u OŠ</t>
  </si>
  <si>
    <t>Shema</t>
  </si>
  <si>
    <t>Škola puna mogućnosti</t>
  </si>
  <si>
    <t>Aktivnost 1013-14</t>
  </si>
  <si>
    <t>Aktivnost 1013-15</t>
  </si>
  <si>
    <t>Rano učenje talijanskog</t>
  </si>
  <si>
    <t>Aktivnost 1013-16</t>
  </si>
  <si>
    <t>09 Obrazovanje</t>
  </si>
  <si>
    <t>0912 Osnovno obrazovanje</t>
  </si>
  <si>
    <t>096- dodatne usluge u obrazovanj</t>
  </si>
  <si>
    <t>FINANCIJSKI PLAN PRORAČUNSKOG KORISNIKA JEDINICE LOKALNE I PODRUČNE (REGIONALNE) SAMOUPRAVE  OŠ STANOVI,ZADAR
ZA 2024. I PROJEKCIJA ZA 2025. I 2026. GODINU</t>
  </si>
  <si>
    <t>FINANCIJSKI PLAN PRORAČUNSKOG KORISNIKA JEDINICE LOKALNE I PODRUČNE (REGIONALNE) SAMOUPRAVE  -OSNOVNE ŠKOLE STANOVI
ZA 2024. I PROJEKCIJA ZA 2025. I 2026. GODINU</t>
  </si>
  <si>
    <t>FINANCIJSKI PLAN PRORAČUNSKOG KORISNIKA JEDINICE LOKALNE I PODRUČNE (REGIONALNE) SAMOUPRAVE - OSNOVNE ŠKOLE STANOVI ZADAR
ZA 2024. I PROJEKCIJA ZA 2025. I 2026. GODINU</t>
  </si>
  <si>
    <t>plaće za zaposlene</t>
  </si>
  <si>
    <t>shema</t>
  </si>
  <si>
    <t>Izvor 31</t>
  </si>
  <si>
    <t>57/Pomoći iz proračuna</t>
  </si>
  <si>
    <t>ručkovi u pr.boravku</t>
  </si>
  <si>
    <t>Prehrana 1,33</t>
  </si>
  <si>
    <t>Potpora struč. službama OŠ logoped</t>
  </si>
  <si>
    <t>FINANCIJSKI PLAN PRORAČUNSKOG KORISNIKA JEDINICE LOKALNE I PODRUČNE (REGIONALNE) SAMOUPRAVE -OSNOVNE ŠKOLE STANOVI
ZA 2024. I PROJEKCIJA ZA 2025. I 2026.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</si>
</sst>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i/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01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7" fillId="2" borderId="3" xfId="0" applyNumberFormat="1" applyFont="1" applyFill="1" applyBorder="1" applyAlignment="1" applyProtection="1">
      <alignment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0" fontId="15" fillId="0" borderId="5" xfId="0" applyFont="1" applyBorder="1" applyAlignment="1">
      <alignment horizontal="right" vertical="center"/>
    </xf>
    <xf numFmtId="0" fontId="16" fillId="2" borderId="4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7" fillId="2" borderId="4" xfId="0" applyNumberFormat="1" applyFont="1" applyFill="1" applyBorder="1" applyAlignment="1" applyProtection="1">
      <alignment horizontal="left" vertical="center" wrapText="1"/>
    </xf>
    <xf numFmtId="4" fontId="6" fillId="0" borderId="4" xfId="0" applyNumberFormat="1" applyFont="1" applyFill="1" applyBorder="1" applyAlignment="1" applyProtection="1">
      <alignment horizontal="right" vertical="center" wrapText="1"/>
    </xf>
    <xf numFmtId="4" fontId="3" fillId="2" borderId="4" xfId="0" applyNumberFormat="1" applyFont="1" applyFill="1" applyBorder="1" applyAlignment="1">
      <alignment horizontal="right"/>
    </xf>
    <xf numFmtId="0" fontId="21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vertical="center" wrapText="1"/>
    </xf>
    <xf numFmtId="0" fontId="3" fillId="0" borderId="3" xfId="0" applyNumberFormat="1" applyFont="1" applyFill="1" applyBorder="1" applyAlignment="1" applyProtection="1">
      <alignment horizontal="left" vertical="center" wrapText="1"/>
    </xf>
    <xf numFmtId="4" fontId="6" fillId="0" borderId="4" xfId="0" applyNumberFormat="1" applyFont="1" applyFill="1" applyBorder="1" applyAlignment="1" applyProtection="1">
      <alignment wrapText="1"/>
    </xf>
    <xf numFmtId="4" fontId="6" fillId="0" borderId="3" xfId="0" applyNumberFormat="1" applyFont="1" applyFill="1" applyBorder="1" applyAlignment="1" applyProtection="1">
      <alignment wrapText="1"/>
    </xf>
    <xf numFmtId="4" fontId="3" fillId="2" borderId="3" xfId="0" applyNumberFormat="1" applyFont="1" applyFill="1" applyBorder="1" applyAlignment="1"/>
    <xf numFmtId="4" fontId="3" fillId="2" borderId="4" xfId="0" applyNumberFormat="1" applyFont="1" applyFill="1" applyBorder="1" applyAlignment="1"/>
    <xf numFmtId="4" fontId="6" fillId="2" borderId="4" xfId="0" applyNumberFormat="1" applyFont="1" applyFill="1" applyBorder="1" applyAlignment="1"/>
    <xf numFmtId="4" fontId="0" fillId="0" borderId="0" xfId="0" applyNumberFormat="1"/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right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22" fillId="2" borderId="1" xfId="0" applyNumberFormat="1" applyFont="1" applyFill="1" applyBorder="1" applyAlignment="1" applyProtection="1">
      <alignment horizontal="center" vertical="center" wrapText="1"/>
    </xf>
    <xf numFmtId="4" fontId="3" fillId="2" borderId="3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 applyProtection="1">
      <alignment horizontal="right" vertical="center" wrapText="1"/>
    </xf>
    <xf numFmtId="4" fontId="6" fillId="0" borderId="3" xfId="0" applyNumberFormat="1" applyFont="1" applyFill="1" applyBorder="1" applyAlignment="1" applyProtection="1">
      <alignment horizontal="center" vertical="center" wrapText="1"/>
    </xf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4" fontId="6" fillId="4" borderId="3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4" fontId="3" fillId="5" borderId="4" xfId="0" applyNumberFormat="1" applyFont="1" applyFill="1" applyBorder="1" applyAlignment="1">
      <alignment horizontal="right"/>
    </xf>
    <xf numFmtId="4" fontId="3" fillId="5" borderId="3" xfId="0" applyNumberFormat="1" applyFont="1" applyFill="1" applyBorder="1" applyAlignment="1">
      <alignment horizontal="right"/>
    </xf>
    <xf numFmtId="0" fontId="3" fillId="6" borderId="4" xfId="0" applyNumberFormat="1" applyFont="1" applyFill="1" applyBorder="1" applyAlignment="1" applyProtection="1">
      <alignment horizontal="left" vertical="center" wrapText="1"/>
    </xf>
    <xf numFmtId="4" fontId="3" fillId="6" borderId="4" xfId="0" applyNumberFormat="1" applyFont="1" applyFill="1" applyBorder="1" applyAlignment="1">
      <alignment horizontal="right"/>
    </xf>
    <xf numFmtId="4" fontId="3" fillId="6" borderId="3" xfId="0" applyNumberFormat="1" applyFont="1" applyFill="1" applyBorder="1" applyAlignment="1">
      <alignment horizontal="right"/>
    </xf>
    <xf numFmtId="0" fontId="6" fillId="5" borderId="4" xfId="0" applyNumberFormat="1" applyFont="1" applyFill="1" applyBorder="1" applyAlignment="1" applyProtection="1">
      <alignment horizontal="left" vertical="center" wrapText="1"/>
    </xf>
    <xf numFmtId="0" fontId="6" fillId="6" borderId="4" xfId="0" applyNumberFormat="1" applyFont="1" applyFill="1" applyBorder="1" applyAlignment="1" applyProtection="1">
      <alignment horizontal="left" vertical="center" wrapText="1"/>
    </xf>
    <xf numFmtId="4" fontId="6" fillId="6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 applyProtection="1">
      <alignment horizontal="right" wrapText="1"/>
    </xf>
    <xf numFmtId="4" fontId="3" fillId="6" borderId="3" xfId="0" applyNumberFormat="1" applyFont="1" applyFill="1" applyBorder="1" applyAlignment="1" applyProtection="1">
      <alignment horizontal="right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0" fillId="2" borderId="0" xfId="0" applyFill="1"/>
    <xf numFmtId="4" fontId="0" fillId="2" borderId="0" xfId="0" applyNumberFormat="1" applyFill="1"/>
    <xf numFmtId="0" fontId="6" fillId="5" borderId="4" xfId="0" applyNumberFormat="1" applyFont="1" applyFill="1" applyBorder="1" applyAlignment="1" applyProtection="1">
      <alignment horizontal="left" vertical="center" wrapText="1"/>
    </xf>
    <xf numFmtId="4" fontId="0" fillId="2" borderId="0" xfId="0" applyNumberFormat="1" applyFill="1" applyBorder="1"/>
    <xf numFmtId="0" fontId="6" fillId="2" borderId="6" xfId="0" applyNumberFormat="1" applyFont="1" applyFill="1" applyBorder="1" applyAlignment="1" applyProtection="1">
      <alignment horizontal="center" vertical="center" wrapText="1"/>
    </xf>
    <xf numFmtId="4" fontId="3" fillId="5" borderId="3" xfId="0" applyNumberFormat="1" applyFont="1" applyFill="1" applyBorder="1" applyAlignment="1" applyProtection="1">
      <alignment horizontal="right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4" fontId="6" fillId="6" borderId="4" xfId="0" applyNumberFormat="1" applyFont="1" applyFill="1" applyBorder="1" applyAlignment="1">
      <alignment horizontal="right"/>
    </xf>
    <xf numFmtId="4" fontId="9" fillId="3" borderId="1" xfId="0" applyNumberFormat="1" applyFont="1" applyFill="1" applyBorder="1" applyAlignment="1">
      <alignment horizontal="left" vertical="center"/>
    </xf>
    <xf numFmtId="4" fontId="7" fillId="3" borderId="2" xfId="0" applyNumberFormat="1" applyFont="1" applyFill="1" applyBorder="1" applyAlignment="1" applyProtection="1">
      <alignment vertical="center"/>
    </xf>
    <xf numFmtId="4" fontId="6" fillId="0" borderId="3" xfId="0" applyNumberFormat="1" applyFont="1" applyFill="1" applyBorder="1" applyAlignment="1" applyProtection="1">
      <alignment horizontal="right" wrapText="1"/>
    </xf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 applyProtection="1"/>
    <xf numFmtId="4" fontId="6" fillId="0" borderId="1" xfId="0" quotePrefix="1" applyNumberFormat="1" applyFont="1" applyBorder="1" applyAlignment="1">
      <alignment horizontal="left" wrapText="1"/>
    </xf>
    <xf numFmtId="4" fontId="6" fillId="0" borderId="2" xfId="0" quotePrefix="1" applyNumberFormat="1" applyFont="1" applyBorder="1" applyAlignment="1">
      <alignment horizontal="left" wrapText="1"/>
    </xf>
    <xf numFmtId="4" fontId="6" fillId="0" borderId="2" xfId="0" quotePrefix="1" applyNumberFormat="1" applyFont="1" applyBorder="1" applyAlignment="1">
      <alignment horizontal="center" wrapText="1"/>
    </xf>
    <xf numFmtId="4" fontId="6" fillId="0" borderId="2" xfId="0" quotePrefix="1" applyNumberFormat="1" applyFont="1" applyFill="1" applyBorder="1" applyAlignment="1" applyProtection="1">
      <alignment horizontal="left"/>
    </xf>
    <xf numFmtId="4" fontId="6" fillId="2" borderId="3" xfId="0" applyNumberFormat="1" applyFont="1" applyFill="1" applyBorder="1" applyAlignment="1" applyProtection="1">
      <alignment horizontal="center" vertical="center" wrapText="1"/>
    </xf>
    <xf numFmtId="4" fontId="2" fillId="0" borderId="0" xfId="0" quotePrefix="1" applyNumberFormat="1" applyFont="1" applyFill="1" applyBorder="1" applyAlignment="1" applyProtection="1">
      <alignment horizontal="center" vertical="center" wrapText="1"/>
    </xf>
    <xf numFmtId="4" fontId="5" fillId="0" borderId="0" xfId="0" applyNumberFormat="1" applyFont="1" applyFill="1" applyBorder="1" applyAlignment="1" applyProtection="1">
      <alignment horizontal="center" vertical="center" wrapText="1"/>
    </xf>
    <xf numFmtId="4" fontId="11" fillId="0" borderId="0" xfId="0" applyNumberFormat="1" applyFont="1" applyAlignment="1">
      <alignment wrapText="1"/>
    </xf>
    <xf numFmtId="4" fontId="9" fillId="4" borderId="1" xfId="0" quotePrefix="1" applyNumberFormat="1" applyFont="1" applyFill="1" applyBorder="1" applyAlignment="1">
      <alignment horizontal="right"/>
    </xf>
    <xf numFmtId="4" fontId="9" fillId="4" borderId="3" xfId="0" applyNumberFormat="1" applyFont="1" applyFill="1" applyBorder="1" applyAlignment="1" applyProtection="1">
      <alignment horizontal="right" wrapText="1"/>
    </xf>
    <xf numFmtId="4" fontId="9" fillId="3" borderId="1" xfId="0" quotePrefix="1" applyNumberFormat="1" applyFont="1" applyFill="1" applyBorder="1" applyAlignment="1">
      <alignment horizontal="right"/>
    </xf>
    <xf numFmtId="4" fontId="9" fillId="3" borderId="3" xfId="0" quotePrefix="1" applyNumberFormat="1" applyFont="1" applyFill="1" applyBorder="1" applyAlignment="1">
      <alignment horizontal="right"/>
    </xf>
    <xf numFmtId="4" fontId="17" fillId="0" borderId="0" xfId="0" applyNumberFormat="1" applyFont="1" applyFill="1" applyBorder="1" applyAlignment="1" applyProtection="1">
      <alignment horizontal="center" vertical="center" wrapText="1"/>
    </xf>
    <xf numFmtId="4" fontId="18" fillId="0" borderId="0" xfId="0" applyNumberFormat="1" applyFont="1" applyAlignment="1">
      <alignment wrapText="1"/>
    </xf>
    <xf numFmtId="4" fontId="19" fillId="0" borderId="0" xfId="0" quotePrefix="1" applyNumberFormat="1" applyFont="1" applyFill="1" applyBorder="1" applyAlignment="1" applyProtection="1">
      <alignment horizontal="center" vertical="center" wrapText="1"/>
    </xf>
    <xf numFmtId="4" fontId="20" fillId="0" borderId="0" xfId="0" applyNumberFormat="1" applyFont="1" applyFill="1" applyBorder="1" applyAlignment="1" applyProtection="1">
      <alignment horizontal="center" vertical="center" wrapText="1"/>
    </xf>
    <xf numFmtId="4" fontId="7" fillId="0" borderId="0" xfId="0" applyNumberFormat="1" applyFont="1" applyFill="1" applyBorder="1" applyAlignment="1" applyProtection="1"/>
    <xf numFmtId="4" fontId="9" fillId="0" borderId="1" xfId="0" quotePrefix="1" applyNumberFormat="1" applyFont="1" applyBorder="1" applyAlignment="1">
      <alignment horizontal="left" wrapText="1"/>
    </xf>
    <xf numFmtId="4" fontId="9" fillId="0" borderId="2" xfId="0" quotePrefix="1" applyNumberFormat="1" applyFont="1" applyBorder="1" applyAlignment="1">
      <alignment horizontal="left" wrapText="1"/>
    </xf>
    <xf numFmtId="4" fontId="9" fillId="0" borderId="2" xfId="0" quotePrefix="1" applyNumberFormat="1" applyFont="1" applyBorder="1" applyAlignment="1">
      <alignment horizontal="center" wrapText="1"/>
    </xf>
    <xf numFmtId="4" fontId="9" fillId="0" borderId="2" xfId="0" quotePrefix="1" applyNumberFormat="1" applyFont="1" applyFill="1" applyBorder="1" applyAlignment="1" applyProtection="1">
      <alignment horizontal="left"/>
    </xf>
    <xf numFmtId="4" fontId="9" fillId="2" borderId="3" xfId="0" applyNumberFormat="1" applyFont="1" applyFill="1" applyBorder="1" applyAlignment="1" applyProtection="1">
      <alignment horizontal="center" vertical="center" wrapText="1"/>
    </xf>
    <xf numFmtId="4" fontId="6" fillId="3" borderId="1" xfId="0" quotePrefix="1" applyNumberFormat="1" applyFont="1" applyFill="1" applyBorder="1" applyAlignment="1">
      <alignment horizontal="right"/>
    </xf>
    <xf numFmtId="4" fontId="6" fillId="3" borderId="3" xfId="0" quotePrefix="1" applyNumberFormat="1" applyFont="1" applyFill="1" applyBorder="1" applyAlignment="1">
      <alignment horizontal="right"/>
    </xf>
    <xf numFmtId="0" fontId="3" fillId="6" borderId="1" xfId="0" applyNumberFormat="1" applyFont="1" applyFill="1" applyBorder="1" applyAlignment="1" applyProtection="1">
      <alignment horizontal="left" vertical="center" wrapText="1"/>
    </xf>
    <xf numFmtId="0" fontId="3" fillId="6" borderId="2" xfId="0" applyNumberFormat="1" applyFont="1" applyFill="1" applyBorder="1" applyAlignment="1" applyProtection="1">
      <alignment horizontal="left" vertical="center" wrapText="1"/>
    </xf>
    <xf numFmtId="0" fontId="3" fillId="6" borderId="4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6" borderId="4" xfId="0" applyNumberFormat="1" applyFont="1" applyFill="1" applyBorder="1" applyAlignment="1" applyProtection="1">
      <alignment horizontal="left" vertical="center" wrapText="1"/>
    </xf>
    <xf numFmtId="0" fontId="6" fillId="6" borderId="4" xfId="0" applyNumberFormat="1" applyFont="1" applyFill="1" applyBorder="1" applyAlignment="1" applyProtection="1">
      <alignment horizontal="left" vertical="center" wrapText="1"/>
    </xf>
    <xf numFmtId="0" fontId="13" fillId="0" borderId="0" xfId="0" applyNumberFormat="1" applyFont="1" applyFill="1" applyBorder="1" applyAlignment="1" applyProtection="1">
      <alignment wrapText="1"/>
    </xf>
    <xf numFmtId="0" fontId="14" fillId="0" borderId="0" xfId="0" applyNumberFormat="1" applyFont="1" applyFill="1" applyBorder="1" applyAlignment="1" applyProtection="1">
      <alignment wrapText="1"/>
    </xf>
    <xf numFmtId="4" fontId="9" fillId="3" borderId="1" xfId="0" quotePrefix="1" applyNumberFormat="1" applyFont="1" applyFill="1" applyBorder="1" applyAlignment="1" applyProtection="1">
      <alignment horizontal="left" vertical="center" wrapText="1"/>
    </xf>
    <xf numFmtId="4" fontId="7" fillId="3" borderId="2" xfId="0" applyNumberFormat="1" applyFont="1" applyFill="1" applyBorder="1" applyAlignment="1" applyProtection="1">
      <alignment vertical="center" wrapText="1"/>
    </xf>
    <xf numFmtId="4" fontId="5" fillId="0" borderId="0" xfId="0" applyNumberFormat="1" applyFont="1" applyFill="1" applyBorder="1" applyAlignment="1" applyProtection="1">
      <alignment horizontal="center" vertical="center" wrapText="1"/>
    </xf>
    <xf numFmtId="4" fontId="11" fillId="0" borderId="0" xfId="0" applyNumberFormat="1" applyFont="1" applyAlignment="1">
      <alignment wrapText="1"/>
    </xf>
    <xf numFmtId="4" fontId="9" fillId="4" borderId="1" xfId="0" applyNumberFormat="1" applyFont="1" applyFill="1" applyBorder="1" applyAlignment="1" applyProtection="1">
      <alignment horizontal="left" vertical="center" wrapText="1"/>
    </xf>
    <xf numFmtId="4" fontId="9" fillId="4" borderId="2" xfId="0" applyNumberFormat="1" applyFont="1" applyFill="1" applyBorder="1" applyAlignment="1" applyProtection="1">
      <alignment horizontal="left" vertical="center" wrapText="1"/>
    </xf>
    <xf numFmtId="4" fontId="9" fillId="4" borderId="4" xfId="0" applyNumberFormat="1" applyFont="1" applyFill="1" applyBorder="1" applyAlignment="1" applyProtection="1">
      <alignment horizontal="left" vertical="center" wrapText="1"/>
    </xf>
    <xf numFmtId="4" fontId="9" fillId="3" borderId="1" xfId="0" applyNumberFormat="1" applyFont="1" applyFill="1" applyBorder="1" applyAlignment="1" applyProtection="1">
      <alignment horizontal="left" vertical="center" wrapText="1"/>
    </xf>
    <xf numFmtId="4" fontId="9" fillId="3" borderId="2" xfId="0" applyNumberFormat="1" applyFont="1" applyFill="1" applyBorder="1" applyAlignment="1" applyProtection="1">
      <alignment horizontal="left" vertical="center" wrapText="1"/>
    </xf>
    <xf numFmtId="4" fontId="9" fillId="3" borderId="4" xfId="0" applyNumberFormat="1" applyFont="1" applyFill="1" applyBorder="1" applyAlignment="1" applyProtection="1">
      <alignment horizontal="left" vertical="center" wrapText="1"/>
    </xf>
    <xf numFmtId="4" fontId="17" fillId="0" borderId="0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Border="1" applyAlignment="1">
      <alignment horizontal="left" vertical="center" wrapText="1"/>
    </xf>
    <xf numFmtId="4" fontId="0" fillId="0" borderId="4" xfId="0" applyNumberFormat="1" applyBorder="1" applyAlignment="1">
      <alignment horizontal="left" vertical="center" wrapText="1"/>
    </xf>
    <xf numFmtId="4" fontId="9" fillId="0" borderId="1" xfId="0" quotePrefix="1" applyNumberFormat="1" applyFont="1" applyBorder="1" applyAlignment="1">
      <alignment horizontal="left" vertical="center"/>
    </xf>
    <xf numFmtId="4" fontId="7" fillId="0" borderId="2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vertical="center" wrapText="1"/>
    </xf>
    <xf numFmtId="0" fontId="11" fillId="0" borderId="0" xfId="0" applyFont="1" applyAlignment="1">
      <alignment wrapText="1"/>
    </xf>
    <xf numFmtId="4" fontId="7" fillId="3" borderId="2" xfId="0" applyNumberFormat="1" applyFont="1" applyFill="1" applyBorder="1" applyAlignment="1" applyProtection="1">
      <alignment vertical="center"/>
    </xf>
    <xf numFmtId="4" fontId="9" fillId="0" borderId="1" xfId="0" applyNumberFormat="1" applyFont="1" applyFill="1" applyBorder="1" applyAlignment="1" applyProtection="1">
      <alignment horizontal="left" vertical="center" wrapText="1"/>
    </xf>
    <xf numFmtId="4" fontId="7" fillId="0" borderId="2" xfId="0" applyNumberFormat="1" applyFont="1" applyFill="1" applyBorder="1" applyAlignment="1" applyProtection="1">
      <alignment vertical="center" wrapText="1"/>
    </xf>
    <xf numFmtId="4" fontId="9" fillId="0" borderId="1" xfId="0" quotePrefix="1" applyNumberFormat="1" applyFont="1" applyFill="1" applyBorder="1" applyAlignment="1">
      <alignment horizontal="left" vertical="center"/>
    </xf>
    <xf numFmtId="4" fontId="9" fillId="0" borderId="1" xfId="0" quotePrefix="1" applyNumberFormat="1" applyFont="1" applyFill="1" applyBorder="1" applyAlignment="1" applyProtection="1">
      <alignment horizontal="left" vertical="center" wrapText="1"/>
    </xf>
    <xf numFmtId="0" fontId="11" fillId="0" borderId="0" xfId="0" applyFont="1" applyAlignment="1">
      <alignment vertical="center" wrapText="1"/>
    </xf>
    <xf numFmtId="0" fontId="25" fillId="2" borderId="6" xfId="0" applyFont="1" applyFill="1" applyBorder="1" applyAlignment="1">
      <alignment horizont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5" borderId="1" xfId="0" applyNumberFormat="1" applyFont="1" applyFill="1" applyBorder="1" applyAlignment="1" applyProtection="1">
      <alignment horizontal="left" vertical="center" wrapText="1"/>
    </xf>
    <xf numFmtId="0" fontId="6" fillId="5" borderId="2" xfId="0" applyNumberFormat="1" applyFont="1" applyFill="1" applyBorder="1" applyAlignment="1" applyProtection="1">
      <alignment horizontal="left" vertical="center" wrapText="1"/>
    </xf>
    <xf numFmtId="0" fontId="6" fillId="5" borderId="4" xfId="0" applyNumberFormat="1" applyFont="1" applyFill="1" applyBorder="1" applyAlignment="1" applyProtection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 applyProtection="1">
      <alignment horizontal="left" vertical="center" wrapText="1"/>
    </xf>
    <xf numFmtId="0" fontId="16" fillId="2" borderId="2" xfId="0" applyNumberFormat="1" applyFont="1" applyFill="1" applyBorder="1" applyAlignment="1" applyProtection="1">
      <alignment horizontal="left" vertical="center" wrapText="1"/>
    </xf>
    <xf numFmtId="0" fontId="16" fillId="2" borderId="4" xfId="0" applyNumberFormat="1" applyFont="1" applyFill="1" applyBorder="1" applyAlignment="1" applyProtection="1">
      <alignment horizontal="left" vertical="center" wrapText="1"/>
    </xf>
    <xf numFmtId="0" fontId="6" fillId="6" borderId="1" xfId="0" applyNumberFormat="1" applyFont="1" applyFill="1" applyBorder="1" applyAlignment="1" applyProtection="1">
      <alignment horizontal="left" vertical="center" wrapText="1"/>
    </xf>
    <xf numFmtId="0" fontId="6" fillId="6" borderId="2" xfId="0" applyNumberFormat="1" applyFont="1" applyFill="1" applyBorder="1" applyAlignment="1" applyProtection="1">
      <alignment horizontal="left" vertical="center" wrapText="1"/>
    </xf>
    <xf numFmtId="0" fontId="6" fillId="6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right" vertical="center" wrapText="1" indent="1"/>
    </xf>
    <xf numFmtId="0" fontId="3" fillId="2" borderId="2" xfId="0" applyNumberFormat="1" applyFont="1" applyFill="1" applyBorder="1" applyAlignment="1" applyProtection="1">
      <alignment horizontal="right" vertical="center" wrapText="1" indent="1"/>
    </xf>
    <xf numFmtId="0" fontId="3" fillId="2" borderId="4" xfId="0" applyNumberFormat="1" applyFont="1" applyFill="1" applyBorder="1" applyAlignment="1" applyProtection="1">
      <alignment horizontal="right" vertical="center" wrapText="1" inden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6" borderId="1" xfId="0" applyNumberFormat="1" applyFont="1" applyFill="1" applyBorder="1" applyAlignment="1" applyProtection="1">
      <alignment horizontal="center" vertical="center" wrapText="1"/>
    </xf>
    <xf numFmtId="0" fontId="6" fillId="6" borderId="2" xfId="0" applyNumberFormat="1" applyFont="1" applyFill="1" applyBorder="1" applyAlignment="1" applyProtection="1">
      <alignment horizontal="center" vertical="center" wrapText="1"/>
    </xf>
    <xf numFmtId="0" fontId="6" fillId="6" borderId="4" xfId="0" applyNumberFormat="1" applyFont="1" applyFill="1" applyBorder="1" applyAlignment="1" applyProtection="1">
      <alignment horizontal="center" vertical="center" wrapText="1"/>
    </xf>
    <xf numFmtId="0" fontId="6" fillId="5" borderId="1" xfId="0" applyNumberFormat="1" applyFont="1" applyFill="1" applyBorder="1" applyAlignment="1" applyProtection="1">
      <alignment horizontal="center" vertical="center" wrapText="1"/>
    </xf>
    <xf numFmtId="0" fontId="6" fillId="5" borderId="2" xfId="0" applyNumberFormat="1" applyFont="1" applyFill="1" applyBorder="1" applyAlignment="1" applyProtection="1">
      <alignment horizontal="center" vertical="center" wrapText="1"/>
    </xf>
    <xf numFmtId="0" fontId="6" fillId="5" borderId="4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workbookViewId="0">
      <selection activeCell="F34" sqref="F34"/>
    </sheetView>
  </sheetViews>
  <sheetFormatPr defaultRowHeight="15" x14ac:dyDescent="0.25"/>
  <cols>
    <col min="5" max="10" width="25.28515625" customWidth="1"/>
  </cols>
  <sheetData>
    <row r="1" spans="1:10" ht="42" customHeight="1" x14ac:dyDescent="0.25">
      <c r="A1" s="161" t="s">
        <v>143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0" ht="18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10" ht="15.75" x14ac:dyDescent="0.25">
      <c r="A3" s="161" t="s">
        <v>18</v>
      </c>
      <c r="B3" s="161"/>
      <c r="C3" s="161"/>
      <c r="D3" s="161"/>
      <c r="E3" s="161"/>
      <c r="F3" s="161"/>
      <c r="G3" s="161"/>
      <c r="H3" s="161"/>
      <c r="I3" s="162"/>
      <c r="J3" s="162"/>
    </row>
    <row r="4" spans="1:10" ht="18" x14ac:dyDescent="0.25">
      <c r="A4" s="21"/>
      <c r="B4" s="21"/>
      <c r="C4" s="21"/>
      <c r="D4" s="21"/>
      <c r="E4" s="21"/>
      <c r="F4" s="21"/>
      <c r="G4" s="21"/>
      <c r="H4" s="21"/>
      <c r="I4" s="5"/>
      <c r="J4" s="5"/>
    </row>
    <row r="5" spans="1:10" ht="15.75" x14ac:dyDescent="0.25">
      <c r="A5" s="161" t="s">
        <v>26</v>
      </c>
      <c r="B5" s="163"/>
      <c r="C5" s="163"/>
      <c r="D5" s="163"/>
      <c r="E5" s="163"/>
      <c r="F5" s="163"/>
      <c r="G5" s="163"/>
      <c r="H5" s="163"/>
      <c r="I5" s="163"/>
      <c r="J5" s="163"/>
    </row>
    <row r="6" spans="1:10" ht="18" x14ac:dyDescent="0.25">
      <c r="A6" s="1"/>
      <c r="B6" s="2"/>
      <c r="C6" s="2"/>
      <c r="D6" s="2"/>
      <c r="E6" s="6"/>
      <c r="F6" s="7"/>
      <c r="G6" s="7"/>
      <c r="H6" s="7"/>
      <c r="I6" s="7"/>
      <c r="J6" s="31" t="s">
        <v>39</v>
      </c>
    </row>
    <row r="7" spans="1:10" ht="25.5" x14ac:dyDescent="0.25">
      <c r="A7" s="27"/>
      <c r="B7" s="28"/>
      <c r="C7" s="28"/>
      <c r="D7" s="29"/>
      <c r="E7" s="30"/>
      <c r="F7" s="3" t="s">
        <v>40</v>
      </c>
      <c r="G7" s="3" t="s">
        <v>38</v>
      </c>
      <c r="H7" s="3" t="s">
        <v>48</v>
      </c>
      <c r="I7" s="3" t="s">
        <v>49</v>
      </c>
      <c r="J7" s="3" t="s">
        <v>50</v>
      </c>
    </row>
    <row r="8" spans="1:10" x14ac:dyDescent="0.25">
      <c r="A8" s="153" t="s">
        <v>0</v>
      </c>
      <c r="B8" s="147"/>
      <c r="C8" s="147"/>
      <c r="D8" s="147"/>
      <c r="E8" s="164"/>
      <c r="F8" s="74">
        <v>1663830.92</v>
      </c>
      <c r="G8" s="74">
        <v>1955993.68</v>
      </c>
      <c r="H8" s="74">
        <v>2449382.9700000002</v>
      </c>
      <c r="I8" s="74">
        <v>2451503.04</v>
      </c>
      <c r="J8" s="74">
        <v>2453633.71</v>
      </c>
    </row>
    <row r="9" spans="1:10" x14ac:dyDescent="0.25">
      <c r="A9" s="165" t="s">
        <v>42</v>
      </c>
      <c r="B9" s="166"/>
      <c r="C9" s="166"/>
      <c r="D9" s="166"/>
      <c r="E9" s="160"/>
      <c r="F9" s="75">
        <v>1663830.92</v>
      </c>
      <c r="G9" s="74">
        <v>1955993.68</v>
      </c>
      <c r="H9" s="75">
        <v>2449382.9700000002</v>
      </c>
      <c r="I9" s="75">
        <v>2451503.04</v>
      </c>
      <c r="J9" s="75">
        <v>2453633.71</v>
      </c>
    </row>
    <row r="10" spans="1:10" x14ac:dyDescent="0.25">
      <c r="A10" s="167" t="s">
        <v>43</v>
      </c>
      <c r="B10" s="160"/>
      <c r="C10" s="160"/>
      <c r="D10" s="160"/>
      <c r="E10" s="160"/>
      <c r="F10" s="75"/>
      <c r="G10" s="75"/>
      <c r="H10" s="75"/>
      <c r="I10" s="75"/>
      <c r="J10" s="75"/>
    </row>
    <row r="11" spans="1:10" x14ac:dyDescent="0.25">
      <c r="A11" s="106" t="s">
        <v>1</v>
      </c>
      <c r="B11" s="107"/>
      <c r="C11" s="107"/>
      <c r="D11" s="107"/>
      <c r="E11" s="107"/>
      <c r="F11" s="74">
        <v>1665047.43</v>
      </c>
      <c r="G11" s="74">
        <v>1970381.57</v>
      </c>
      <c r="H11" s="74">
        <v>2456382.9700000002</v>
      </c>
      <c r="I11" s="74">
        <v>2451503.04</v>
      </c>
      <c r="J11" s="74">
        <v>2453633.71</v>
      </c>
    </row>
    <row r="12" spans="1:10" x14ac:dyDescent="0.25">
      <c r="A12" s="168" t="s">
        <v>44</v>
      </c>
      <c r="B12" s="166"/>
      <c r="C12" s="166"/>
      <c r="D12" s="166"/>
      <c r="E12" s="166"/>
      <c r="F12" s="75">
        <f>F11-F13</f>
        <v>1650609.19</v>
      </c>
      <c r="G12" s="75">
        <f>G11-G13</f>
        <v>1899020.6600000001</v>
      </c>
      <c r="H12" s="75">
        <f>H11-H13</f>
        <v>2375382.9700000002</v>
      </c>
      <c r="I12" s="75">
        <f>I11-I13</f>
        <v>2374503.04</v>
      </c>
      <c r="J12" s="108">
        <f>J11-J13</f>
        <v>2376633.71</v>
      </c>
    </row>
    <row r="13" spans="1:10" x14ac:dyDescent="0.25">
      <c r="A13" s="159" t="s">
        <v>45</v>
      </c>
      <c r="B13" s="160"/>
      <c r="C13" s="160"/>
      <c r="D13" s="160"/>
      <c r="E13" s="160"/>
      <c r="F13" s="76">
        <v>14438.24</v>
      </c>
      <c r="G13" s="76">
        <v>71360.91</v>
      </c>
      <c r="H13" s="76">
        <v>81000</v>
      </c>
      <c r="I13" s="76">
        <v>77000</v>
      </c>
      <c r="J13" s="108">
        <v>77000</v>
      </c>
    </row>
    <row r="14" spans="1:10" x14ac:dyDescent="0.25">
      <c r="A14" s="146" t="s">
        <v>70</v>
      </c>
      <c r="B14" s="147"/>
      <c r="C14" s="147"/>
      <c r="D14" s="147"/>
      <c r="E14" s="147"/>
      <c r="F14" s="74">
        <f>F8-F11</f>
        <v>-1216.5100000000093</v>
      </c>
      <c r="G14" s="74">
        <f t="shared" ref="G14:J14" si="0">G8-G11</f>
        <v>-14387.89000000013</v>
      </c>
      <c r="H14" s="74">
        <f t="shared" si="0"/>
        <v>-7000</v>
      </c>
      <c r="I14" s="74">
        <f t="shared" si="0"/>
        <v>0</v>
      </c>
      <c r="J14" s="74">
        <f t="shared" si="0"/>
        <v>0</v>
      </c>
    </row>
    <row r="15" spans="1:10" ht="18" x14ac:dyDescent="0.25">
      <c r="A15" s="109"/>
      <c r="B15" s="110"/>
      <c r="C15" s="110"/>
      <c r="D15" s="110"/>
      <c r="E15" s="110"/>
      <c r="F15" s="110"/>
      <c r="G15" s="110"/>
      <c r="H15" s="111"/>
      <c r="I15" s="111"/>
      <c r="J15" s="111"/>
    </row>
    <row r="16" spans="1:10" ht="15.75" x14ac:dyDescent="0.25">
      <c r="A16" s="148" t="s">
        <v>27</v>
      </c>
      <c r="B16" s="149"/>
      <c r="C16" s="149"/>
      <c r="D16" s="149"/>
      <c r="E16" s="149"/>
      <c r="F16" s="149"/>
      <c r="G16" s="149"/>
      <c r="H16" s="149"/>
      <c r="I16" s="149"/>
      <c r="J16" s="149"/>
    </row>
    <row r="17" spans="1:10" ht="18" x14ac:dyDescent="0.25">
      <c r="A17" s="109"/>
      <c r="B17" s="110"/>
      <c r="C17" s="110"/>
      <c r="D17" s="110"/>
      <c r="E17" s="110"/>
      <c r="F17" s="110"/>
      <c r="G17" s="110"/>
      <c r="H17" s="111"/>
      <c r="I17" s="111"/>
      <c r="J17" s="111"/>
    </row>
    <row r="18" spans="1:10" ht="25.5" x14ac:dyDescent="0.25">
      <c r="A18" s="112"/>
      <c r="B18" s="113"/>
      <c r="C18" s="113"/>
      <c r="D18" s="114"/>
      <c r="E18" s="115"/>
      <c r="F18" s="116" t="s">
        <v>40</v>
      </c>
      <c r="G18" s="116" t="s">
        <v>38</v>
      </c>
      <c r="H18" s="116" t="s">
        <v>48</v>
      </c>
      <c r="I18" s="116" t="s">
        <v>49</v>
      </c>
      <c r="J18" s="116" t="s">
        <v>50</v>
      </c>
    </row>
    <row r="19" spans="1:10" x14ac:dyDescent="0.25">
      <c r="A19" s="159" t="s">
        <v>46</v>
      </c>
      <c r="B19" s="160"/>
      <c r="C19" s="160"/>
      <c r="D19" s="160"/>
      <c r="E19" s="160"/>
      <c r="F19" s="76"/>
      <c r="G19" s="76"/>
      <c r="H19" s="76"/>
      <c r="I19" s="76"/>
      <c r="J19" s="108"/>
    </row>
    <row r="20" spans="1:10" x14ac:dyDescent="0.25">
      <c r="A20" s="159" t="s">
        <v>47</v>
      </c>
      <c r="B20" s="160"/>
      <c r="C20" s="160"/>
      <c r="D20" s="160"/>
      <c r="E20" s="160"/>
      <c r="F20" s="76"/>
      <c r="G20" s="76"/>
      <c r="H20" s="76"/>
      <c r="I20" s="76"/>
      <c r="J20" s="108"/>
    </row>
    <row r="21" spans="1:10" x14ac:dyDescent="0.25">
      <c r="A21" s="146" t="s">
        <v>2</v>
      </c>
      <c r="B21" s="147"/>
      <c r="C21" s="147"/>
      <c r="D21" s="147"/>
      <c r="E21" s="147"/>
      <c r="F21" s="74">
        <f>F19-F20</f>
        <v>0</v>
      </c>
      <c r="G21" s="74">
        <f t="shared" ref="G21:J21" si="1">G19-G20</f>
        <v>0</v>
      </c>
      <c r="H21" s="74">
        <f t="shared" si="1"/>
        <v>0</v>
      </c>
      <c r="I21" s="74">
        <f t="shared" si="1"/>
        <v>0</v>
      </c>
      <c r="J21" s="74">
        <f t="shared" si="1"/>
        <v>0</v>
      </c>
    </row>
    <row r="22" spans="1:10" x14ac:dyDescent="0.25">
      <c r="A22" s="146" t="s">
        <v>71</v>
      </c>
      <c r="B22" s="147"/>
      <c r="C22" s="147"/>
      <c r="D22" s="147"/>
      <c r="E22" s="147"/>
      <c r="F22" s="74">
        <f>F14+F21</f>
        <v>-1216.5100000000093</v>
      </c>
      <c r="G22" s="74">
        <f t="shared" ref="G22:J22" si="2">G14+G21</f>
        <v>-14387.89000000013</v>
      </c>
      <c r="H22" s="74">
        <f t="shared" si="2"/>
        <v>-7000</v>
      </c>
      <c r="I22" s="74">
        <f t="shared" si="2"/>
        <v>0</v>
      </c>
      <c r="J22" s="74">
        <f t="shared" si="2"/>
        <v>0</v>
      </c>
    </row>
    <row r="23" spans="1:10" ht="18" x14ac:dyDescent="0.25">
      <c r="A23" s="117"/>
      <c r="B23" s="110"/>
      <c r="C23" s="110"/>
      <c r="D23" s="110"/>
      <c r="E23" s="110"/>
      <c r="F23" s="110"/>
      <c r="G23" s="110"/>
      <c r="H23" s="111"/>
      <c r="I23" s="111"/>
      <c r="J23" s="111"/>
    </row>
    <row r="24" spans="1:10" ht="15.75" x14ac:dyDescent="0.25">
      <c r="A24" s="148" t="s">
        <v>72</v>
      </c>
      <c r="B24" s="149"/>
      <c r="C24" s="149"/>
      <c r="D24" s="149"/>
      <c r="E24" s="149"/>
      <c r="F24" s="149"/>
      <c r="G24" s="149"/>
      <c r="H24" s="149"/>
      <c r="I24" s="149"/>
      <c r="J24" s="149"/>
    </row>
    <row r="25" spans="1:10" ht="15.75" x14ac:dyDescent="0.25">
      <c r="A25" s="118"/>
      <c r="B25" s="119"/>
      <c r="C25" s="119"/>
      <c r="D25" s="119"/>
      <c r="E25" s="119"/>
      <c r="F25" s="119"/>
      <c r="G25" s="119"/>
      <c r="H25" s="119"/>
      <c r="I25" s="119"/>
      <c r="J25" s="119"/>
    </row>
    <row r="26" spans="1:10" ht="25.5" x14ac:dyDescent="0.25">
      <c r="A26" s="112"/>
      <c r="B26" s="113"/>
      <c r="C26" s="113"/>
      <c r="D26" s="114"/>
      <c r="E26" s="115"/>
      <c r="F26" s="116" t="s">
        <v>40</v>
      </c>
      <c r="G26" s="116" t="s">
        <v>38</v>
      </c>
      <c r="H26" s="116" t="s">
        <v>48</v>
      </c>
      <c r="I26" s="116" t="s">
        <v>49</v>
      </c>
      <c r="J26" s="116" t="s">
        <v>50</v>
      </c>
    </row>
    <row r="27" spans="1:10" ht="15" customHeight="1" x14ac:dyDescent="0.25">
      <c r="A27" s="150" t="s">
        <v>73</v>
      </c>
      <c r="B27" s="151"/>
      <c r="C27" s="151"/>
      <c r="D27" s="151"/>
      <c r="E27" s="152"/>
      <c r="F27" s="120">
        <v>0</v>
      </c>
      <c r="G27" s="120">
        <v>0</v>
      </c>
      <c r="H27" s="120">
        <v>0</v>
      </c>
      <c r="I27" s="120">
        <v>0</v>
      </c>
      <c r="J27" s="121">
        <v>0</v>
      </c>
    </row>
    <row r="28" spans="1:10" ht="15" customHeight="1" x14ac:dyDescent="0.25">
      <c r="A28" s="146" t="s">
        <v>74</v>
      </c>
      <c r="B28" s="147"/>
      <c r="C28" s="147"/>
      <c r="D28" s="147"/>
      <c r="E28" s="147"/>
      <c r="F28" s="122">
        <f>F22+F27</f>
        <v>-1216.5100000000093</v>
      </c>
      <c r="G28" s="122">
        <f t="shared" ref="G28:J28" si="3">G22+G27</f>
        <v>-14387.89000000013</v>
      </c>
      <c r="H28" s="122">
        <f t="shared" si="3"/>
        <v>-7000</v>
      </c>
      <c r="I28" s="122">
        <f t="shared" si="3"/>
        <v>0</v>
      </c>
      <c r="J28" s="123">
        <f t="shared" si="3"/>
        <v>0</v>
      </c>
    </row>
    <row r="29" spans="1:10" ht="45" customHeight="1" x14ac:dyDescent="0.25">
      <c r="A29" s="153" t="s">
        <v>75</v>
      </c>
      <c r="B29" s="154"/>
      <c r="C29" s="154"/>
      <c r="D29" s="154"/>
      <c r="E29" s="155"/>
      <c r="F29" s="122">
        <f>F14+F21+F27-F28</f>
        <v>0</v>
      </c>
      <c r="G29" s="122">
        <f t="shared" ref="G29:J29" si="4">G14+G21+G27-G28</f>
        <v>0</v>
      </c>
      <c r="H29" s="122">
        <f t="shared" si="4"/>
        <v>0</v>
      </c>
      <c r="I29" s="122">
        <f t="shared" si="4"/>
        <v>0</v>
      </c>
      <c r="J29" s="123">
        <f t="shared" si="4"/>
        <v>0</v>
      </c>
    </row>
    <row r="30" spans="1:10" ht="15.75" x14ac:dyDescent="0.25">
      <c r="A30" s="124"/>
      <c r="B30" s="125"/>
      <c r="C30" s="125"/>
      <c r="D30" s="125"/>
      <c r="E30" s="125"/>
      <c r="F30" s="125"/>
      <c r="G30" s="125"/>
      <c r="H30" s="125"/>
      <c r="I30" s="125"/>
      <c r="J30" s="125"/>
    </row>
    <row r="31" spans="1:10" ht="15.75" x14ac:dyDescent="0.25">
      <c r="A31" s="156" t="s">
        <v>69</v>
      </c>
      <c r="B31" s="156"/>
      <c r="C31" s="156"/>
      <c r="D31" s="156"/>
      <c r="E31" s="156"/>
      <c r="F31" s="156"/>
      <c r="G31" s="156"/>
      <c r="H31" s="156"/>
      <c r="I31" s="156"/>
      <c r="J31" s="156"/>
    </row>
    <row r="32" spans="1:10" ht="18" x14ac:dyDescent="0.25">
      <c r="A32" s="126"/>
      <c r="B32" s="127"/>
      <c r="C32" s="127"/>
      <c r="D32" s="127"/>
      <c r="E32" s="127"/>
      <c r="F32" s="127"/>
      <c r="G32" s="127"/>
      <c r="H32" s="128"/>
      <c r="I32" s="128"/>
      <c r="J32" s="128"/>
    </row>
    <row r="33" spans="1:10" ht="25.5" x14ac:dyDescent="0.25">
      <c r="A33" s="129"/>
      <c r="B33" s="130"/>
      <c r="C33" s="130"/>
      <c r="D33" s="131"/>
      <c r="E33" s="132"/>
      <c r="F33" s="133" t="s">
        <v>40</v>
      </c>
      <c r="G33" s="133" t="s">
        <v>38</v>
      </c>
      <c r="H33" s="133" t="s">
        <v>48</v>
      </c>
      <c r="I33" s="133" t="s">
        <v>49</v>
      </c>
      <c r="J33" s="133" t="s">
        <v>50</v>
      </c>
    </row>
    <row r="34" spans="1:10" x14ac:dyDescent="0.25">
      <c r="A34" s="150" t="s">
        <v>73</v>
      </c>
      <c r="B34" s="151"/>
      <c r="C34" s="151"/>
      <c r="D34" s="151"/>
      <c r="E34" s="152"/>
      <c r="F34" s="120">
        <v>8797.17</v>
      </c>
      <c r="G34" s="120">
        <v>14387.89</v>
      </c>
      <c r="H34" s="120">
        <v>7000</v>
      </c>
      <c r="I34" s="120"/>
      <c r="J34" s="121">
        <f>I37</f>
        <v>0</v>
      </c>
    </row>
    <row r="35" spans="1:10" ht="28.5" customHeight="1" x14ac:dyDescent="0.25">
      <c r="A35" s="150" t="s">
        <v>76</v>
      </c>
      <c r="B35" s="151"/>
      <c r="C35" s="151"/>
      <c r="D35" s="151"/>
      <c r="E35" s="152"/>
      <c r="F35" s="120">
        <v>1217</v>
      </c>
      <c r="G35" s="120">
        <v>0</v>
      </c>
      <c r="H35" s="120">
        <v>0</v>
      </c>
      <c r="I35" s="120">
        <v>0</v>
      </c>
      <c r="J35" s="121">
        <v>0</v>
      </c>
    </row>
    <row r="36" spans="1:10" x14ac:dyDescent="0.25">
      <c r="A36" s="150" t="s">
        <v>77</v>
      </c>
      <c r="B36" s="157"/>
      <c r="C36" s="157"/>
      <c r="D36" s="157"/>
      <c r="E36" s="158"/>
      <c r="F36" s="120">
        <v>0</v>
      </c>
      <c r="G36" s="120">
        <v>0</v>
      </c>
      <c r="H36" s="120">
        <v>0</v>
      </c>
      <c r="I36" s="120">
        <v>0</v>
      </c>
      <c r="J36" s="121">
        <v>0</v>
      </c>
    </row>
    <row r="37" spans="1:10" ht="15" customHeight="1" x14ac:dyDescent="0.25">
      <c r="A37" s="146" t="s">
        <v>74</v>
      </c>
      <c r="B37" s="147"/>
      <c r="C37" s="147"/>
      <c r="D37" s="147"/>
      <c r="E37" s="147"/>
      <c r="F37" s="134">
        <f>F34-F35+F36</f>
        <v>7580.17</v>
      </c>
      <c r="G37" s="134">
        <f t="shared" ref="G37:J37" si="5">G34-G35+G36</f>
        <v>14387.89</v>
      </c>
      <c r="H37" s="134">
        <f t="shared" si="5"/>
        <v>7000</v>
      </c>
      <c r="I37" s="134">
        <f t="shared" si="5"/>
        <v>0</v>
      </c>
      <c r="J37" s="135">
        <f t="shared" si="5"/>
        <v>0</v>
      </c>
    </row>
    <row r="38" spans="1:10" ht="17.25" customHeight="1" x14ac:dyDescent="0.25"/>
    <row r="39" spans="1:10" x14ac:dyDescent="0.25">
      <c r="A39" s="144" t="s">
        <v>41</v>
      </c>
      <c r="B39" s="145"/>
      <c r="C39" s="145"/>
      <c r="D39" s="145"/>
      <c r="E39" s="145"/>
      <c r="F39" s="145"/>
      <c r="G39" s="145"/>
      <c r="H39" s="145"/>
      <c r="I39" s="145"/>
      <c r="J39" s="145"/>
    </row>
    <row r="40" spans="1:10" ht="9" customHeight="1" x14ac:dyDescent="0.25"/>
  </sheetData>
  <mergeCells count="24">
    <mergeCell ref="A20:E20"/>
    <mergeCell ref="A1:J1"/>
    <mergeCell ref="A3:J3"/>
    <mergeCell ref="A5:J5"/>
    <mergeCell ref="A8:E8"/>
    <mergeCell ref="A9:E9"/>
    <mergeCell ref="A10:E10"/>
    <mergeCell ref="A12:E12"/>
    <mergeCell ref="A13:E13"/>
    <mergeCell ref="A14:E14"/>
    <mergeCell ref="A16:J16"/>
    <mergeCell ref="A19:E19"/>
    <mergeCell ref="A39:J39"/>
    <mergeCell ref="A21:E21"/>
    <mergeCell ref="A22:E22"/>
    <mergeCell ref="A24:J24"/>
    <mergeCell ref="A27:E27"/>
    <mergeCell ref="A28:E28"/>
    <mergeCell ref="A29:E29"/>
    <mergeCell ref="A31:J31"/>
    <mergeCell ref="A34:E34"/>
    <mergeCell ref="A35:E35"/>
    <mergeCell ref="A36:E36"/>
    <mergeCell ref="A37:E37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zoomScaleNormal="100" workbookViewId="0">
      <selection activeCell="D24" sqref="D24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  <col min="10" max="10" width="11.7109375" bestFit="1" customWidth="1"/>
  </cols>
  <sheetData>
    <row r="1" spans="1:8" ht="42" customHeight="1" x14ac:dyDescent="0.25">
      <c r="A1" s="161" t="s">
        <v>143</v>
      </c>
      <c r="B1" s="161"/>
      <c r="C1" s="161"/>
      <c r="D1" s="161"/>
      <c r="E1" s="161"/>
      <c r="F1" s="161"/>
      <c r="G1" s="161"/>
      <c r="H1" s="161"/>
    </row>
    <row r="2" spans="1:8" ht="18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25">
      <c r="A3" s="161" t="s">
        <v>18</v>
      </c>
      <c r="B3" s="161"/>
      <c r="C3" s="161"/>
      <c r="D3" s="161"/>
      <c r="E3" s="161"/>
      <c r="F3" s="161"/>
      <c r="G3" s="161"/>
      <c r="H3" s="161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161" t="s">
        <v>4</v>
      </c>
      <c r="B5" s="161"/>
      <c r="C5" s="161"/>
      <c r="D5" s="161"/>
      <c r="E5" s="161"/>
      <c r="F5" s="161"/>
      <c r="G5" s="161"/>
      <c r="H5" s="161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15.75" customHeight="1" x14ac:dyDescent="0.25">
      <c r="A7" s="161" t="s">
        <v>51</v>
      </c>
      <c r="B7" s="161"/>
      <c r="C7" s="161"/>
      <c r="D7" s="161"/>
      <c r="E7" s="161"/>
      <c r="F7" s="161"/>
      <c r="G7" s="161"/>
      <c r="H7" s="161"/>
    </row>
    <row r="8" spans="1:8" ht="18" x14ac:dyDescent="0.25">
      <c r="A8" s="4"/>
      <c r="B8" s="4"/>
      <c r="C8" s="4"/>
      <c r="D8" s="4"/>
      <c r="E8" s="4"/>
      <c r="F8" s="4"/>
      <c r="G8" s="5"/>
      <c r="H8" s="5"/>
    </row>
    <row r="9" spans="1:8" ht="25.5" x14ac:dyDescent="0.25">
      <c r="A9" s="20" t="s">
        <v>5</v>
      </c>
      <c r="B9" s="19" t="s">
        <v>6</v>
      </c>
      <c r="C9" s="19" t="s">
        <v>3</v>
      </c>
      <c r="D9" s="19" t="s">
        <v>37</v>
      </c>
      <c r="E9" s="20" t="s">
        <v>38</v>
      </c>
      <c r="F9" s="20" t="s">
        <v>35</v>
      </c>
      <c r="G9" s="20" t="s">
        <v>28</v>
      </c>
      <c r="H9" s="20" t="s">
        <v>36</v>
      </c>
    </row>
    <row r="10" spans="1:8" x14ac:dyDescent="0.25">
      <c r="A10" s="34"/>
      <c r="B10" s="35"/>
      <c r="C10" s="33" t="s">
        <v>0</v>
      </c>
      <c r="D10" s="38">
        <v>1663830.92</v>
      </c>
      <c r="E10" s="73">
        <f>SUM(E12,E13,E14,E15,E17)</f>
        <v>1955993.68</v>
      </c>
      <c r="F10" s="73">
        <f t="shared" ref="F10:H10" si="0">SUM(F12,F13,F14,F15,F17)</f>
        <v>2449382.9699999997</v>
      </c>
      <c r="G10" s="73">
        <f t="shared" si="0"/>
        <v>2451503.04</v>
      </c>
      <c r="H10" s="73">
        <f t="shared" si="0"/>
        <v>2453633.71</v>
      </c>
    </row>
    <row r="11" spans="1:8" ht="15.75" customHeight="1" x14ac:dyDescent="0.25">
      <c r="A11" s="11">
        <v>6</v>
      </c>
      <c r="B11" s="11"/>
      <c r="C11" s="11" t="s">
        <v>7</v>
      </c>
      <c r="D11" s="39">
        <v>1663830.92</v>
      </c>
      <c r="E11" s="71">
        <v>1955993.68</v>
      </c>
      <c r="F11" s="71">
        <v>2449382.9700000002</v>
      </c>
      <c r="G11" s="71">
        <v>2454503.04</v>
      </c>
      <c r="H11" s="71">
        <v>2453633.71</v>
      </c>
    </row>
    <row r="12" spans="1:8" ht="38.25" x14ac:dyDescent="0.25">
      <c r="A12" s="11"/>
      <c r="B12" s="16">
        <v>63</v>
      </c>
      <c r="C12" s="16" t="s">
        <v>30</v>
      </c>
      <c r="D12" s="39">
        <v>1332507</v>
      </c>
      <c r="E12" s="71">
        <v>1584874.04</v>
      </c>
      <c r="F12" s="71">
        <v>1955568.17</v>
      </c>
      <c r="G12" s="71">
        <v>1955568.17</v>
      </c>
      <c r="H12" s="71">
        <v>1955568.17</v>
      </c>
    </row>
    <row r="13" spans="1:8" x14ac:dyDescent="0.25">
      <c r="A13" s="12"/>
      <c r="B13" s="24">
        <v>64</v>
      </c>
      <c r="C13" s="13" t="s">
        <v>78</v>
      </c>
      <c r="D13" s="39">
        <v>403.82</v>
      </c>
      <c r="E13" s="71">
        <v>199.08</v>
      </c>
      <c r="F13" s="71">
        <v>100</v>
      </c>
      <c r="G13" s="71">
        <v>100</v>
      </c>
      <c r="H13" s="71">
        <v>100</v>
      </c>
    </row>
    <row r="14" spans="1:8" x14ac:dyDescent="0.25">
      <c r="A14" s="12"/>
      <c r="B14" s="24">
        <v>65</v>
      </c>
      <c r="C14" s="13" t="s">
        <v>79</v>
      </c>
      <c r="D14" s="39">
        <v>39340.32</v>
      </c>
      <c r="E14" s="71">
        <v>44809.89</v>
      </c>
      <c r="F14" s="71">
        <v>62500</v>
      </c>
      <c r="G14" s="71">
        <v>62500</v>
      </c>
      <c r="H14" s="71">
        <v>62500</v>
      </c>
    </row>
    <row r="15" spans="1:8" ht="29.25" customHeight="1" x14ac:dyDescent="0.25">
      <c r="A15" s="12"/>
      <c r="B15" s="24">
        <v>66</v>
      </c>
      <c r="C15" s="18" t="s">
        <v>80</v>
      </c>
      <c r="D15" s="39">
        <v>9187.2199999999993</v>
      </c>
      <c r="E15" s="71">
        <v>7233.4</v>
      </c>
      <c r="F15" s="71">
        <v>7200</v>
      </c>
      <c r="G15" s="71">
        <v>7200</v>
      </c>
      <c r="H15" s="71">
        <v>7200</v>
      </c>
    </row>
    <row r="16" spans="1:8" x14ac:dyDescent="0.25">
      <c r="A16" s="12"/>
      <c r="B16" s="24"/>
      <c r="C16" s="13"/>
      <c r="D16" s="39"/>
      <c r="E16" s="71"/>
      <c r="F16" s="71"/>
      <c r="G16" s="71"/>
      <c r="H16" s="71"/>
    </row>
    <row r="17" spans="1:10" ht="38.25" x14ac:dyDescent="0.25">
      <c r="A17" s="12"/>
      <c r="B17" s="12">
        <v>67</v>
      </c>
      <c r="C17" s="16" t="s">
        <v>32</v>
      </c>
      <c r="D17" s="39">
        <v>282392.52</v>
      </c>
      <c r="E17" s="71">
        <v>318877.27</v>
      </c>
      <c r="F17" s="71">
        <v>424014.8</v>
      </c>
      <c r="G17" s="71">
        <v>426134.87</v>
      </c>
      <c r="H17" s="71">
        <v>428265.54</v>
      </c>
    </row>
    <row r="18" spans="1:10" ht="25.5" x14ac:dyDescent="0.25">
      <c r="A18" s="14">
        <v>7</v>
      </c>
      <c r="B18" s="15"/>
      <c r="C18" s="22" t="s">
        <v>8</v>
      </c>
      <c r="D18" s="39"/>
      <c r="E18" s="9"/>
      <c r="F18" s="71"/>
      <c r="G18" s="71"/>
      <c r="H18" s="71"/>
    </row>
    <row r="19" spans="1:10" ht="38.25" x14ac:dyDescent="0.25">
      <c r="A19" s="16"/>
      <c r="B19" s="16">
        <v>72</v>
      </c>
      <c r="C19" s="23" t="s">
        <v>29</v>
      </c>
      <c r="D19" s="39"/>
      <c r="E19" s="9"/>
      <c r="F19" s="71"/>
      <c r="G19" s="71"/>
      <c r="H19" s="90"/>
    </row>
    <row r="22" spans="1:10" ht="15.75" x14ac:dyDescent="0.25">
      <c r="A22" s="161" t="s">
        <v>52</v>
      </c>
      <c r="B22" s="169"/>
      <c r="C22" s="169"/>
      <c r="D22" s="169"/>
      <c r="E22" s="169"/>
      <c r="F22" s="169"/>
      <c r="G22" s="169"/>
      <c r="H22" s="169"/>
    </row>
    <row r="23" spans="1:10" ht="18" x14ac:dyDescent="0.25">
      <c r="A23" s="4"/>
      <c r="B23" s="4"/>
      <c r="C23" s="4"/>
      <c r="D23" s="4"/>
      <c r="E23" s="4"/>
      <c r="F23" s="4"/>
      <c r="G23" s="5"/>
      <c r="H23" s="5"/>
    </row>
    <row r="24" spans="1:10" ht="25.5" x14ac:dyDescent="0.25">
      <c r="A24" s="20" t="s">
        <v>5</v>
      </c>
      <c r="B24" s="19" t="s">
        <v>6</v>
      </c>
      <c r="C24" s="19" t="s">
        <v>9</v>
      </c>
      <c r="D24" s="19" t="s">
        <v>37</v>
      </c>
      <c r="E24" s="77" t="s">
        <v>38</v>
      </c>
      <c r="F24" s="20" t="s">
        <v>35</v>
      </c>
      <c r="G24" s="20" t="s">
        <v>28</v>
      </c>
      <c r="H24" s="20" t="s">
        <v>36</v>
      </c>
      <c r="J24" s="99"/>
    </row>
    <row r="25" spans="1:10" x14ac:dyDescent="0.25">
      <c r="A25" s="34"/>
      <c r="B25" s="35"/>
      <c r="C25" s="33" t="s">
        <v>1</v>
      </c>
      <c r="D25" s="38">
        <f>SUM(D26,D32)</f>
        <v>1665047.7300000002</v>
      </c>
      <c r="E25" s="38">
        <f>SUM(E26,E32)</f>
        <v>1970381.57</v>
      </c>
      <c r="F25" s="38">
        <f t="shared" ref="F25:H25" si="1">SUM(F26,F32)</f>
        <v>2456382.9700000002</v>
      </c>
      <c r="G25" s="38">
        <f t="shared" si="1"/>
        <v>2451503.04</v>
      </c>
      <c r="H25" s="38">
        <f t="shared" si="1"/>
        <v>2453633.71</v>
      </c>
      <c r="J25" s="48"/>
    </row>
    <row r="26" spans="1:10" ht="15.75" customHeight="1" x14ac:dyDescent="0.25">
      <c r="A26" s="11">
        <v>3</v>
      </c>
      <c r="B26" s="11"/>
      <c r="C26" s="11" t="s">
        <v>10</v>
      </c>
      <c r="D26" s="39">
        <f>SUM(D27,D29,D28,D30)</f>
        <v>1653609.4900000002</v>
      </c>
      <c r="E26" s="39">
        <f>SUM(E27,E28,E29,E30)</f>
        <v>1899020.6600000001</v>
      </c>
      <c r="F26" s="39">
        <f>SUM(F27,F28,F29,F30)</f>
        <v>2375382.9700000002</v>
      </c>
      <c r="G26" s="39">
        <f t="shared" ref="G26:H26" si="2">SUM(G27,G28,G29,G30)</f>
        <v>2374503.04</v>
      </c>
      <c r="H26" s="39">
        <f t="shared" si="2"/>
        <v>2376633.71</v>
      </c>
      <c r="J26" s="48"/>
    </row>
    <row r="27" spans="1:10" ht="15.75" customHeight="1" x14ac:dyDescent="0.25">
      <c r="A27" s="11"/>
      <c r="B27" s="16">
        <v>31</v>
      </c>
      <c r="C27" s="16" t="s">
        <v>11</v>
      </c>
      <c r="D27" s="39">
        <v>1368700.79</v>
      </c>
      <c r="E27" s="71">
        <v>1453323.58</v>
      </c>
      <c r="F27" s="71">
        <v>1906480.45</v>
      </c>
      <c r="G27" s="71">
        <v>1906480.45</v>
      </c>
      <c r="H27" s="71">
        <v>1906480.45</v>
      </c>
      <c r="J27" s="48"/>
    </row>
    <row r="28" spans="1:10" x14ac:dyDescent="0.25">
      <c r="A28" s="12"/>
      <c r="B28" s="12">
        <v>32</v>
      </c>
      <c r="C28" s="12" t="s">
        <v>21</v>
      </c>
      <c r="D28" s="39">
        <v>221203.57</v>
      </c>
      <c r="E28" s="71">
        <v>379185.85</v>
      </c>
      <c r="F28" s="71">
        <v>403134.8</v>
      </c>
      <c r="G28" s="71">
        <v>402254.87</v>
      </c>
      <c r="H28" s="71">
        <v>404385.54</v>
      </c>
      <c r="J28" s="48"/>
    </row>
    <row r="29" spans="1:10" x14ac:dyDescent="0.25">
      <c r="A29" s="12"/>
      <c r="B29" s="12">
        <v>34</v>
      </c>
      <c r="C29" s="12" t="s">
        <v>81</v>
      </c>
      <c r="D29" s="39">
        <v>670.52</v>
      </c>
      <c r="E29" s="71">
        <v>680.72</v>
      </c>
      <c r="F29" s="71">
        <v>635</v>
      </c>
      <c r="G29" s="71">
        <v>635</v>
      </c>
      <c r="H29" s="71">
        <v>635</v>
      </c>
      <c r="J29" s="48"/>
    </row>
    <row r="30" spans="1:10" x14ac:dyDescent="0.25">
      <c r="A30" s="12"/>
      <c r="B30" s="12">
        <v>37</v>
      </c>
      <c r="C30" s="12" t="s">
        <v>82</v>
      </c>
      <c r="D30" s="39">
        <v>63034.61</v>
      </c>
      <c r="E30" s="71">
        <v>65830.509999999995</v>
      </c>
      <c r="F30" s="71">
        <v>65132.72</v>
      </c>
      <c r="G30" s="71">
        <v>65132.72</v>
      </c>
      <c r="H30" s="71">
        <v>65132.72</v>
      </c>
      <c r="J30" s="48"/>
    </row>
    <row r="31" spans="1:10" x14ac:dyDescent="0.25">
      <c r="A31" s="12"/>
      <c r="B31" s="24" t="s">
        <v>31</v>
      </c>
      <c r="C31" s="13"/>
      <c r="D31" s="39"/>
      <c r="E31" s="71"/>
      <c r="F31" s="71"/>
      <c r="G31" s="71"/>
      <c r="H31" s="71"/>
      <c r="J31" s="48"/>
    </row>
    <row r="32" spans="1:10" ht="25.5" x14ac:dyDescent="0.25">
      <c r="A32" s="14">
        <v>4</v>
      </c>
      <c r="B32" s="15"/>
      <c r="C32" s="22" t="s">
        <v>12</v>
      </c>
      <c r="D32" s="39">
        <v>11438.24</v>
      </c>
      <c r="E32" s="71">
        <f>SUM(E33,E34)</f>
        <v>71360.91</v>
      </c>
      <c r="F32" s="71">
        <f>SUM(F33,F34)</f>
        <v>81000</v>
      </c>
      <c r="G32" s="71">
        <v>77000</v>
      </c>
      <c r="H32" s="71">
        <v>77000</v>
      </c>
      <c r="J32" s="48"/>
    </row>
    <row r="33" spans="1:8" ht="25.5" x14ac:dyDescent="0.25">
      <c r="A33" s="14"/>
      <c r="B33" s="15">
        <v>42</v>
      </c>
      <c r="C33" s="22" t="s">
        <v>83</v>
      </c>
      <c r="D33" s="39">
        <v>11438.24</v>
      </c>
      <c r="E33" s="71">
        <v>17360.91</v>
      </c>
      <c r="F33" s="71">
        <v>58200</v>
      </c>
      <c r="G33" s="71">
        <v>54200</v>
      </c>
      <c r="H33" s="71">
        <v>54200</v>
      </c>
    </row>
    <row r="34" spans="1:8" x14ac:dyDescent="0.25">
      <c r="A34" s="16"/>
      <c r="B34" s="16">
        <v>45</v>
      </c>
      <c r="C34" s="23" t="s">
        <v>84</v>
      </c>
      <c r="D34" s="39">
        <v>0</v>
      </c>
      <c r="E34" s="71">
        <v>54000</v>
      </c>
      <c r="F34" s="71">
        <v>22800</v>
      </c>
      <c r="G34" s="71">
        <v>22800</v>
      </c>
      <c r="H34" s="90">
        <v>22800</v>
      </c>
    </row>
  </sheetData>
  <mergeCells count="5">
    <mergeCell ref="A22:H22"/>
    <mergeCell ref="A1:H1"/>
    <mergeCell ref="A3:H3"/>
    <mergeCell ref="A5:H5"/>
    <mergeCell ref="A7:H7"/>
  </mergeCells>
  <pageMargins left="0.7" right="0.7" top="0.75" bottom="0.75" header="0.3" footer="0.3"/>
  <pageSetup paperSize="9" scale="66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workbookViewId="0">
      <selection activeCell="B16" sqref="B16"/>
    </sheetView>
  </sheetViews>
  <sheetFormatPr defaultRowHeight="15" x14ac:dyDescent="0.25"/>
  <cols>
    <col min="1" max="6" width="25.28515625" customWidth="1"/>
    <col min="8" max="8" width="10.140625" bestFit="1" customWidth="1"/>
    <col min="9" max="9" width="11.85546875" bestFit="1" customWidth="1"/>
    <col min="10" max="10" width="9.28515625" bestFit="1" customWidth="1"/>
    <col min="14" max="14" width="11.7109375" bestFit="1" customWidth="1"/>
  </cols>
  <sheetData>
    <row r="1" spans="1:8" ht="42" customHeight="1" x14ac:dyDescent="0.25">
      <c r="A1" s="161" t="s">
        <v>151</v>
      </c>
      <c r="B1" s="161"/>
      <c r="C1" s="161"/>
      <c r="D1" s="161"/>
      <c r="E1" s="161"/>
      <c r="F1" s="161"/>
    </row>
    <row r="2" spans="1:8" ht="18" customHeight="1" x14ac:dyDescent="0.25">
      <c r="A2" s="21"/>
      <c r="B2" s="21"/>
      <c r="C2" s="21"/>
      <c r="D2" s="21"/>
      <c r="E2" s="21"/>
      <c r="F2" s="21"/>
    </row>
    <row r="3" spans="1:8" ht="15.75" customHeight="1" x14ac:dyDescent="0.25">
      <c r="A3" s="161" t="s">
        <v>18</v>
      </c>
      <c r="B3" s="161"/>
      <c r="C3" s="161"/>
      <c r="D3" s="161"/>
      <c r="E3" s="161"/>
      <c r="F3" s="161"/>
    </row>
    <row r="4" spans="1:8" ht="18" x14ac:dyDescent="0.25">
      <c r="B4" s="21"/>
      <c r="C4" s="21"/>
      <c r="D4" s="21"/>
      <c r="E4" s="5"/>
      <c r="F4" s="5"/>
    </row>
    <row r="5" spans="1:8" ht="18" customHeight="1" x14ac:dyDescent="0.25">
      <c r="A5" s="161" t="s">
        <v>4</v>
      </c>
      <c r="B5" s="161"/>
      <c r="C5" s="161"/>
      <c r="D5" s="161"/>
      <c r="E5" s="161"/>
      <c r="F5" s="161"/>
    </row>
    <row r="6" spans="1:8" ht="18" x14ac:dyDescent="0.25">
      <c r="A6" s="21"/>
      <c r="B6" s="21"/>
      <c r="C6" s="21"/>
      <c r="D6" s="21"/>
      <c r="E6" s="5"/>
      <c r="F6" s="5"/>
    </row>
    <row r="7" spans="1:8" ht="15.75" customHeight="1" x14ac:dyDescent="0.25">
      <c r="A7" s="161" t="s">
        <v>53</v>
      </c>
      <c r="B7" s="161"/>
      <c r="C7" s="161"/>
      <c r="D7" s="161"/>
      <c r="E7" s="161"/>
      <c r="F7" s="161"/>
    </row>
    <row r="8" spans="1:8" ht="18" x14ac:dyDescent="0.25">
      <c r="A8" s="21"/>
      <c r="B8" s="21"/>
      <c r="C8" s="21"/>
      <c r="D8" s="21"/>
      <c r="E8" s="5"/>
      <c r="F8" s="5"/>
    </row>
    <row r="9" spans="1:8" ht="25.5" x14ac:dyDescent="0.25">
      <c r="A9" s="20" t="s">
        <v>55</v>
      </c>
      <c r="B9" s="19" t="s">
        <v>37</v>
      </c>
      <c r="C9" s="20" t="s">
        <v>38</v>
      </c>
      <c r="D9" s="20" t="s">
        <v>35</v>
      </c>
      <c r="E9" s="20" t="s">
        <v>28</v>
      </c>
      <c r="F9" s="20" t="s">
        <v>36</v>
      </c>
      <c r="H9" s="99"/>
    </row>
    <row r="10" spans="1:8" x14ac:dyDescent="0.25">
      <c r="A10" s="36" t="s">
        <v>0</v>
      </c>
      <c r="B10" s="43">
        <v>1663830.92</v>
      </c>
      <c r="C10" s="72">
        <f>SUM(C12,C14,C15,C17,C19,C20,C21)</f>
        <v>1955993.68</v>
      </c>
      <c r="D10" s="72">
        <f t="shared" ref="D10:F10" si="0">SUM(D12,D14,D15,D17,D19,D20,D21)</f>
        <v>2449382.9700000002</v>
      </c>
      <c r="E10" s="72">
        <f t="shared" si="0"/>
        <v>2451503.04</v>
      </c>
      <c r="F10" s="72">
        <f t="shared" si="0"/>
        <v>2453633.71</v>
      </c>
    </row>
    <row r="11" spans="1:8" x14ac:dyDescent="0.25">
      <c r="A11" s="22" t="s">
        <v>59</v>
      </c>
      <c r="B11" s="44">
        <v>282392.53999999998</v>
      </c>
      <c r="C11" s="72">
        <v>318877.27</v>
      </c>
      <c r="D11" s="73"/>
      <c r="E11" s="73"/>
      <c r="F11" s="73"/>
    </row>
    <row r="12" spans="1:8" x14ac:dyDescent="0.25">
      <c r="A12" s="13" t="s">
        <v>60</v>
      </c>
      <c r="B12" s="45">
        <v>282392.53999999998</v>
      </c>
      <c r="C12" s="71">
        <v>318877.27</v>
      </c>
      <c r="D12" s="71">
        <v>424014.8</v>
      </c>
      <c r="E12" s="71">
        <v>426134.87</v>
      </c>
      <c r="F12" s="71">
        <v>428265.54</v>
      </c>
    </row>
    <row r="13" spans="1:8" x14ac:dyDescent="0.25">
      <c r="A13" s="40" t="s">
        <v>85</v>
      </c>
      <c r="B13" s="45">
        <v>403.82</v>
      </c>
      <c r="C13" s="71"/>
      <c r="D13" s="71"/>
      <c r="E13" s="71"/>
      <c r="F13" s="71"/>
    </row>
    <row r="14" spans="1:8" x14ac:dyDescent="0.25">
      <c r="A14" s="12" t="s">
        <v>86</v>
      </c>
      <c r="B14" s="45">
        <v>403.82</v>
      </c>
      <c r="C14" s="71">
        <v>199.08</v>
      </c>
      <c r="D14" s="71">
        <v>100</v>
      </c>
      <c r="E14" s="71">
        <v>100</v>
      </c>
      <c r="F14" s="71">
        <v>100</v>
      </c>
    </row>
    <row r="15" spans="1:8" x14ac:dyDescent="0.25">
      <c r="A15" s="12" t="s">
        <v>87</v>
      </c>
      <c r="B15" s="46">
        <v>4950.5600000000004</v>
      </c>
      <c r="C15" s="71">
        <v>4446.2299999999996</v>
      </c>
      <c r="D15" s="71">
        <v>6000</v>
      </c>
      <c r="E15" s="71">
        <v>6000</v>
      </c>
      <c r="F15" s="71">
        <v>6000</v>
      </c>
    </row>
    <row r="16" spans="1:8" ht="25.5" x14ac:dyDescent="0.25">
      <c r="A16" s="11" t="s">
        <v>57</v>
      </c>
      <c r="B16" s="46">
        <v>39340.31</v>
      </c>
      <c r="C16" s="71"/>
      <c r="D16" s="71"/>
      <c r="E16" s="71"/>
      <c r="F16" s="71"/>
    </row>
    <row r="17" spans="1:14" ht="25.5" x14ac:dyDescent="0.25">
      <c r="A17" s="18" t="s">
        <v>58</v>
      </c>
      <c r="B17" s="46">
        <v>39340.31</v>
      </c>
      <c r="C17" s="71">
        <v>44809.88</v>
      </c>
      <c r="D17" s="71">
        <v>62500</v>
      </c>
      <c r="E17" s="71">
        <v>62500</v>
      </c>
      <c r="F17" s="71">
        <v>62500</v>
      </c>
    </row>
    <row r="18" spans="1:14" x14ac:dyDescent="0.25">
      <c r="A18" s="36" t="s">
        <v>56</v>
      </c>
      <c r="B18" s="46">
        <f>SUM(B19,B20)</f>
        <v>1332507.01</v>
      </c>
      <c r="C18" s="46">
        <f t="shared" ref="C18:F18" si="1">SUM(C19,C20)</f>
        <v>1584874.04</v>
      </c>
      <c r="D18" s="46">
        <f t="shared" si="1"/>
        <v>1955568.1700000002</v>
      </c>
      <c r="E18" s="46">
        <f t="shared" si="1"/>
        <v>1955568.1700000002</v>
      </c>
      <c r="F18" s="46">
        <f t="shared" si="1"/>
        <v>1955568.1700000002</v>
      </c>
      <c r="G18" s="170"/>
    </row>
    <row r="19" spans="1:14" x14ac:dyDescent="0.25">
      <c r="A19" s="42" t="s">
        <v>147</v>
      </c>
      <c r="B19" s="46">
        <v>1259225.5</v>
      </c>
      <c r="C19" s="71">
        <v>1485558.3</v>
      </c>
      <c r="D19" s="71">
        <v>1833492.59</v>
      </c>
      <c r="E19" s="71">
        <v>1833492.59</v>
      </c>
      <c r="F19" s="71">
        <v>1833492.59</v>
      </c>
      <c r="G19" s="170"/>
      <c r="H19" s="95"/>
      <c r="I19" s="95"/>
      <c r="J19" s="95"/>
      <c r="K19" s="95"/>
      <c r="L19" s="95"/>
      <c r="M19" s="95"/>
      <c r="N19" s="95"/>
    </row>
    <row r="20" spans="1:14" ht="24" customHeight="1" x14ac:dyDescent="0.25">
      <c r="A20" s="41" t="s">
        <v>89</v>
      </c>
      <c r="B20" s="47">
        <v>73281.509999999995</v>
      </c>
      <c r="C20" s="71">
        <v>99315.74</v>
      </c>
      <c r="D20" s="71">
        <v>122075.58</v>
      </c>
      <c r="E20" s="71">
        <v>122075.58</v>
      </c>
      <c r="F20" s="71">
        <v>122075.58</v>
      </c>
      <c r="G20" s="95"/>
      <c r="H20" s="95"/>
      <c r="I20" s="95"/>
      <c r="J20" s="95"/>
      <c r="K20" s="95"/>
      <c r="L20" s="95"/>
      <c r="M20" s="95"/>
      <c r="N20" s="95"/>
    </row>
    <row r="21" spans="1:14" x14ac:dyDescent="0.25">
      <c r="A21" s="12" t="s">
        <v>90</v>
      </c>
      <c r="B21" s="46">
        <v>4236.66</v>
      </c>
      <c r="C21" s="71">
        <v>2787.18</v>
      </c>
      <c r="D21" s="71">
        <v>1200</v>
      </c>
      <c r="E21" s="71">
        <v>1200</v>
      </c>
      <c r="F21" s="71">
        <v>1200</v>
      </c>
      <c r="G21" s="95"/>
      <c r="H21" s="96"/>
      <c r="I21" s="96"/>
      <c r="J21" s="96"/>
      <c r="K21" s="95"/>
      <c r="L21" s="95"/>
      <c r="M21" s="96"/>
      <c r="N21" s="96"/>
    </row>
    <row r="22" spans="1:14" x14ac:dyDescent="0.25">
      <c r="G22" s="95"/>
      <c r="H22" s="96"/>
      <c r="I22" s="96"/>
      <c r="J22" s="96"/>
      <c r="K22" s="96"/>
      <c r="L22" s="96"/>
      <c r="M22" s="96"/>
      <c r="N22" s="96"/>
    </row>
    <row r="23" spans="1:14" ht="15.75" customHeight="1" x14ac:dyDescent="0.25">
      <c r="A23" s="161" t="s">
        <v>54</v>
      </c>
      <c r="B23" s="161"/>
      <c r="C23" s="161"/>
      <c r="D23" s="161"/>
      <c r="E23" s="161"/>
      <c r="F23" s="161"/>
      <c r="G23" s="95"/>
      <c r="H23" s="96"/>
      <c r="I23" s="96"/>
      <c r="J23" s="96"/>
      <c r="K23" s="96"/>
      <c r="L23" s="96"/>
      <c r="M23" s="95"/>
      <c r="N23" s="96"/>
    </row>
    <row r="24" spans="1:14" ht="18" x14ac:dyDescent="0.25">
      <c r="A24" s="21"/>
      <c r="B24" s="21"/>
      <c r="C24" s="21"/>
      <c r="D24" s="21"/>
      <c r="E24" s="5"/>
      <c r="F24" s="5"/>
      <c r="G24" s="95"/>
      <c r="H24" s="96"/>
      <c r="I24" s="96"/>
      <c r="J24" s="96"/>
      <c r="K24" s="95"/>
      <c r="L24" s="96"/>
      <c r="M24" s="95"/>
      <c r="N24" s="96"/>
    </row>
    <row r="25" spans="1:14" ht="25.5" x14ac:dyDescent="0.25">
      <c r="A25" s="20" t="s">
        <v>55</v>
      </c>
      <c r="B25" s="19" t="s">
        <v>37</v>
      </c>
      <c r="C25" s="20" t="s">
        <v>38</v>
      </c>
      <c r="D25" s="20" t="s">
        <v>35</v>
      </c>
      <c r="E25" s="20" t="s">
        <v>28</v>
      </c>
      <c r="F25" s="20" t="s">
        <v>36</v>
      </c>
      <c r="H25" s="96"/>
      <c r="I25" s="96"/>
      <c r="J25" s="96"/>
      <c r="K25" s="98"/>
      <c r="L25" s="98"/>
      <c r="M25" s="95"/>
      <c r="N25" s="96"/>
    </row>
    <row r="26" spans="1:14" x14ac:dyDescent="0.25">
      <c r="A26" s="36" t="s">
        <v>1</v>
      </c>
      <c r="B26" s="38">
        <f>SUM(B27,B29,B33,B35,B36)</f>
        <v>1665047.7200000002</v>
      </c>
      <c r="C26" s="38">
        <f>SUM(C27,C29,C33,C35,C36)</f>
        <v>1970381.57</v>
      </c>
      <c r="D26" s="38">
        <f>SUM(D27,D29,D33,D35,D36)</f>
        <v>2456382.9700000002</v>
      </c>
      <c r="E26" s="38">
        <f t="shared" ref="E26:F26" si="2">SUM(E27,E29,E33,E35,E36)</f>
        <v>2451503.04</v>
      </c>
      <c r="F26" s="38">
        <f t="shared" si="2"/>
        <v>2453633.71</v>
      </c>
      <c r="H26" s="48"/>
      <c r="I26" s="48"/>
      <c r="J26" s="48"/>
      <c r="K26" s="48"/>
      <c r="L26" s="48"/>
      <c r="M26" s="48"/>
      <c r="N26" s="48"/>
    </row>
    <row r="27" spans="1:14" ht="15.75" customHeight="1" x14ac:dyDescent="0.25">
      <c r="A27" s="22" t="s">
        <v>59</v>
      </c>
      <c r="B27" s="39">
        <v>269816.05</v>
      </c>
      <c r="C27" s="71">
        <v>318877.27</v>
      </c>
      <c r="D27" s="71">
        <v>424014.8</v>
      </c>
      <c r="E27" s="71">
        <v>426134.87</v>
      </c>
      <c r="F27" s="71">
        <v>428265.54</v>
      </c>
    </row>
    <row r="28" spans="1:14" x14ac:dyDescent="0.25">
      <c r="A28" s="13" t="s">
        <v>60</v>
      </c>
      <c r="B28" s="39">
        <v>269816.05</v>
      </c>
      <c r="C28" s="71">
        <v>318877.27</v>
      </c>
      <c r="D28" s="71"/>
      <c r="E28" s="71"/>
      <c r="F28" s="71"/>
      <c r="G28" s="95"/>
      <c r="H28" s="48"/>
      <c r="I28" s="48"/>
    </row>
    <row r="29" spans="1:14" x14ac:dyDescent="0.25">
      <c r="A29" s="24" t="s">
        <v>61</v>
      </c>
      <c r="B29" s="39">
        <v>5056.5200000000004</v>
      </c>
      <c r="C29" s="71">
        <f>SUM(C30,C31,C32,)</f>
        <v>7432.49</v>
      </c>
      <c r="D29" s="71">
        <f t="shared" ref="D29:F29" si="3">SUM(D30,D31,D32,)</f>
        <v>7300</v>
      </c>
      <c r="E29" s="71">
        <f t="shared" si="3"/>
        <v>7300</v>
      </c>
      <c r="F29" s="71">
        <f t="shared" si="3"/>
        <v>7300</v>
      </c>
    </row>
    <row r="30" spans="1:14" x14ac:dyDescent="0.25">
      <c r="A30" s="23" t="s">
        <v>91</v>
      </c>
      <c r="B30" s="39">
        <v>54.69</v>
      </c>
      <c r="C30" s="71">
        <v>199.08</v>
      </c>
      <c r="D30" s="71">
        <v>100</v>
      </c>
      <c r="E30" s="71">
        <v>100</v>
      </c>
      <c r="F30" s="71">
        <v>100</v>
      </c>
    </row>
    <row r="31" spans="1:14" x14ac:dyDescent="0.25">
      <c r="A31" s="23" t="s">
        <v>92</v>
      </c>
      <c r="B31" s="39">
        <v>2756.01</v>
      </c>
      <c r="C31" s="71">
        <v>4446.2299999999996</v>
      </c>
      <c r="D31" s="71">
        <v>6000</v>
      </c>
      <c r="E31" s="71">
        <v>6000</v>
      </c>
      <c r="F31" s="71">
        <v>6000</v>
      </c>
    </row>
    <row r="32" spans="1:14" x14ac:dyDescent="0.25">
      <c r="A32" s="23" t="s">
        <v>93</v>
      </c>
      <c r="B32" s="39">
        <v>2245.8200000000002</v>
      </c>
      <c r="C32" s="71">
        <v>2787.18</v>
      </c>
      <c r="D32" s="71">
        <v>1200</v>
      </c>
      <c r="E32" s="71">
        <v>1200</v>
      </c>
      <c r="F32" s="71">
        <v>1200</v>
      </c>
    </row>
    <row r="33" spans="1:6" x14ac:dyDescent="0.25">
      <c r="A33" s="22" t="s">
        <v>98</v>
      </c>
      <c r="B33" s="39">
        <v>11669.62</v>
      </c>
      <c r="C33" s="71">
        <v>14387.89</v>
      </c>
      <c r="D33" s="71">
        <v>7000</v>
      </c>
      <c r="E33" s="71"/>
      <c r="F33" s="71"/>
    </row>
    <row r="34" spans="1:6" ht="25.5" x14ac:dyDescent="0.25">
      <c r="A34" s="22" t="s">
        <v>94</v>
      </c>
      <c r="B34" s="39"/>
      <c r="C34" s="71"/>
      <c r="D34" s="71"/>
      <c r="E34" s="71"/>
      <c r="F34" s="71"/>
    </row>
    <row r="35" spans="1:6" ht="25.5" x14ac:dyDescent="0.25">
      <c r="A35" s="22" t="s">
        <v>95</v>
      </c>
      <c r="B35" s="39">
        <v>36655.21</v>
      </c>
      <c r="C35" s="71">
        <v>44809.88</v>
      </c>
      <c r="D35" s="71">
        <v>62500</v>
      </c>
      <c r="E35" s="71">
        <v>62500</v>
      </c>
      <c r="F35" s="71">
        <v>62500</v>
      </c>
    </row>
    <row r="36" spans="1:6" x14ac:dyDescent="0.25">
      <c r="A36" s="22" t="s">
        <v>96</v>
      </c>
      <c r="B36" s="39">
        <f>SUM(B37,B38)</f>
        <v>1341850.32</v>
      </c>
      <c r="C36" s="39">
        <f>SUM(C37,C38)</f>
        <v>1584874.04</v>
      </c>
      <c r="D36" s="39">
        <f t="shared" ref="D36:F36" si="4">SUM(D37,D38)</f>
        <v>1955568.1700000002</v>
      </c>
      <c r="E36" s="39">
        <f t="shared" si="4"/>
        <v>1955568.1700000002</v>
      </c>
      <c r="F36" s="39">
        <f t="shared" si="4"/>
        <v>1955568.1700000002</v>
      </c>
    </row>
    <row r="37" spans="1:6" x14ac:dyDescent="0.25">
      <c r="A37" s="23" t="s">
        <v>88</v>
      </c>
      <c r="B37" s="39">
        <v>1258528.98</v>
      </c>
      <c r="C37" s="71">
        <v>1485558.3</v>
      </c>
      <c r="D37" s="71">
        <v>1833492.59</v>
      </c>
      <c r="E37" s="71">
        <v>1833492.59</v>
      </c>
      <c r="F37" s="71">
        <v>1833492.59</v>
      </c>
    </row>
    <row r="38" spans="1:6" ht="33" customHeight="1" x14ac:dyDescent="0.25">
      <c r="A38" s="18" t="s">
        <v>97</v>
      </c>
      <c r="B38" s="39">
        <v>83321.34</v>
      </c>
      <c r="C38" s="71">
        <v>99315.74</v>
      </c>
      <c r="D38" s="71">
        <v>122075.58</v>
      </c>
      <c r="E38" s="71">
        <v>122075.58</v>
      </c>
      <c r="F38" s="71">
        <v>122075.58</v>
      </c>
    </row>
  </sheetData>
  <mergeCells count="6">
    <mergeCell ref="A23:F23"/>
    <mergeCell ref="G18:G19"/>
    <mergeCell ref="A1:F1"/>
    <mergeCell ref="A3:F3"/>
    <mergeCell ref="A5:F5"/>
    <mergeCell ref="A7:F7"/>
  </mergeCells>
  <pageMargins left="0.7" right="0.7" top="0.75" bottom="0.75" header="0.3" footer="0.3"/>
  <pageSetup paperSize="9" scale="56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workbookViewId="0">
      <selection activeCell="E14" sqref="E14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6" ht="42" customHeight="1" x14ac:dyDescent="0.25">
      <c r="A1" s="161" t="s">
        <v>141</v>
      </c>
      <c r="B1" s="161"/>
      <c r="C1" s="161"/>
      <c r="D1" s="161"/>
      <c r="E1" s="161"/>
      <c r="F1" s="161"/>
    </row>
    <row r="2" spans="1:6" ht="18" customHeight="1" x14ac:dyDescent="0.25">
      <c r="A2" s="4"/>
      <c r="B2" s="4"/>
      <c r="C2" s="4"/>
      <c r="D2" s="4"/>
      <c r="E2" s="4"/>
      <c r="F2" s="4"/>
    </row>
    <row r="3" spans="1:6" ht="15.75" x14ac:dyDescent="0.25">
      <c r="A3" s="161" t="s">
        <v>18</v>
      </c>
      <c r="B3" s="161"/>
      <c r="C3" s="161"/>
      <c r="D3" s="161"/>
      <c r="E3" s="162"/>
      <c r="F3" s="162"/>
    </row>
    <row r="4" spans="1:6" ht="18" x14ac:dyDescent="0.25">
      <c r="A4" s="4"/>
      <c r="B4" s="4"/>
      <c r="C4" s="4"/>
      <c r="D4" s="4"/>
      <c r="E4" s="5"/>
      <c r="F4" s="5"/>
    </row>
    <row r="5" spans="1:6" ht="18" customHeight="1" x14ac:dyDescent="0.25">
      <c r="A5" s="161" t="s">
        <v>4</v>
      </c>
      <c r="B5" s="163"/>
      <c r="C5" s="163"/>
      <c r="D5" s="163"/>
      <c r="E5" s="163"/>
      <c r="F5" s="163"/>
    </row>
    <row r="6" spans="1:6" ht="18" x14ac:dyDescent="0.25">
      <c r="A6" s="4"/>
      <c r="B6" s="4"/>
      <c r="C6" s="4"/>
      <c r="D6" s="4"/>
      <c r="E6" s="5"/>
      <c r="F6" s="5"/>
    </row>
    <row r="7" spans="1:6" ht="15.75" x14ac:dyDescent="0.25">
      <c r="A7" s="161" t="s">
        <v>13</v>
      </c>
      <c r="B7" s="169"/>
      <c r="C7" s="169"/>
      <c r="D7" s="169"/>
      <c r="E7" s="169"/>
      <c r="F7" s="169"/>
    </row>
    <row r="8" spans="1:6" ht="18" x14ac:dyDescent="0.25">
      <c r="A8" s="4"/>
      <c r="B8" s="4"/>
      <c r="C8" s="4"/>
      <c r="D8" s="4"/>
      <c r="E8" s="5"/>
      <c r="F8" s="5"/>
    </row>
    <row r="9" spans="1:6" ht="25.5" x14ac:dyDescent="0.25">
      <c r="A9" s="20" t="s">
        <v>55</v>
      </c>
      <c r="B9" s="19" t="s">
        <v>37</v>
      </c>
      <c r="C9" s="20" t="s">
        <v>38</v>
      </c>
      <c r="D9" s="20" t="s">
        <v>35</v>
      </c>
      <c r="E9" s="20" t="s">
        <v>28</v>
      </c>
      <c r="F9" s="20" t="s">
        <v>36</v>
      </c>
    </row>
    <row r="10" spans="1:6" ht="15.75" customHeight="1" x14ac:dyDescent="0.25">
      <c r="A10" s="11" t="s">
        <v>14</v>
      </c>
      <c r="B10" s="39">
        <v>1665047.73</v>
      </c>
      <c r="C10" s="71">
        <v>1970381.57</v>
      </c>
      <c r="D10" s="71">
        <v>2456382.9700000002</v>
      </c>
      <c r="E10" s="71">
        <v>2451503.04</v>
      </c>
      <c r="F10" s="71">
        <v>2453633.71</v>
      </c>
    </row>
    <row r="11" spans="1:6" ht="15.75" customHeight="1" x14ac:dyDescent="0.25">
      <c r="A11" s="11" t="s">
        <v>138</v>
      </c>
      <c r="B11" s="39">
        <v>1665047.73</v>
      </c>
      <c r="C11" s="71">
        <v>1970381.57</v>
      </c>
      <c r="D11" s="71">
        <v>2456382.9700000002</v>
      </c>
      <c r="E11" s="71">
        <v>2451503.34</v>
      </c>
      <c r="F11" s="71">
        <v>2453633.71</v>
      </c>
    </row>
    <row r="12" spans="1:6" x14ac:dyDescent="0.25">
      <c r="A12" s="18" t="s">
        <v>139</v>
      </c>
      <c r="B12" s="39">
        <f>B10-B13</f>
        <v>1612124.3599999999</v>
      </c>
      <c r="C12" s="39">
        <f>C10-C13</f>
        <v>1767091.25</v>
      </c>
      <c r="D12" s="39">
        <f t="shared" ref="D12:F12" si="0">D10-D13</f>
        <v>2238394.14</v>
      </c>
      <c r="E12" s="39">
        <f t="shared" si="0"/>
        <v>2233514.21</v>
      </c>
      <c r="F12" s="39">
        <f t="shared" si="0"/>
        <v>2235644.88</v>
      </c>
    </row>
    <row r="13" spans="1:6" x14ac:dyDescent="0.25">
      <c r="A13" s="17" t="s">
        <v>140</v>
      </c>
      <c r="B13" s="39">
        <v>52923.37</v>
      </c>
      <c r="C13" s="71">
        <v>203290.32</v>
      </c>
      <c r="D13" s="71">
        <v>217988.83</v>
      </c>
      <c r="E13" s="71">
        <v>217988.83</v>
      </c>
      <c r="F13" s="71">
        <v>217988.83</v>
      </c>
    </row>
    <row r="16" spans="1:6" x14ac:dyDescent="0.25">
      <c r="C16" t="s">
        <v>145</v>
      </c>
      <c r="D16">
        <v>7512.75</v>
      </c>
    </row>
    <row r="17" spans="3:4" x14ac:dyDescent="0.25">
      <c r="C17" t="s">
        <v>148</v>
      </c>
      <c r="D17">
        <v>62367.28</v>
      </c>
    </row>
    <row r="18" spans="3:4" x14ac:dyDescent="0.25">
      <c r="C18" t="s">
        <v>149</v>
      </c>
      <c r="D18">
        <v>148108.79999999999</v>
      </c>
    </row>
    <row r="19" spans="3:4" x14ac:dyDescent="0.25">
      <c r="D19">
        <f>SUM(D16:D18)</f>
        <v>217988.83</v>
      </c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>
      <selection activeCell="D22" sqref="D2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42" customHeight="1" x14ac:dyDescent="0.25">
      <c r="A1" s="161" t="s">
        <v>34</v>
      </c>
      <c r="B1" s="161"/>
      <c r="C1" s="161"/>
      <c r="D1" s="161"/>
      <c r="E1" s="161"/>
      <c r="F1" s="161"/>
      <c r="G1" s="161"/>
      <c r="H1" s="161"/>
    </row>
    <row r="2" spans="1:8" ht="18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25">
      <c r="A3" s="161" t="s">
        <v>18</v>
      </c>
      <c r="B3" s="161"/>
      <c r="C3" s="161"/>
      <c r="D3" s="161"/>
      <c r="E3" s="161"/>
      <c r="F3" s="161"/>
      <c r="G3" s="161"/>
      <c r="H3" s="161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161" t="s">
        <v>63</v>
      </c>
      <c r="B5" s="161"/>
      <c r="C5" s="161"/>
      <c r="D5" s="161"/>
      <c r="E5" s="161"/>
      <c r="F5" s="161"/>
      <c r="G5" s="161"/>
      <c r="H5" s="161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25.5" x14ac:dyDescent="0.25">
      <c r="A7" s="20" t="s">
        <v>5</v>
      </c>
      <c r="B7" s="19" t="s">
        <v>6</v>
      </c>
      <c r="C7" s="19" t="s">
        <v>33</v>
      </c>
      <c r="D7" s="19" t="s">
        <v>37</v>
      </c>
      <c r="E7" s="20" t="s">
        <v>38</v>
      </c>
      <c r="F7" s="20" t="s">
        <v>35</v>
      </c>
      <c r="G7" s="20" t="s">
        <v>28</v>
      </c>
      <c r="H7" s="20" t="s">
        <v>36</v>
      </c>
    </row>
    <row r="8" spans="1:8" x14ac:dyDescent="0.25">
      <c r="A8" s="34"/>
      <c r="B8" s="35"/>
      <c r="C8" s="33" t="s">
        <v>65</v>
      </c>
      <c r="D8" s="35"/>
      <c r="E8" s="34"/>
      <c r="F8" s="34"/>
      <c r="G8" s="34"/>
      <c r="H8" s="34"/>
    </row>
    <row r="9" spans="1:8" ht="25.5" x14ac:dyDescent="0.25">
      <c r="A9" s="11">
        <v>8</v>
      </c>
      <c r="B9" s="11"/>
      <c r="C9" s="11" t="s">
        <v>15</v>
      </c>
      <c r="D9" s="8"/>
      <c r="E9" s="9"/>
      <c r="F9" s="9"/>
      <c r="G9" s="9"/>
      <c r="H9" s="9"/>
    </row>
    <row r="10" spans="1:8" x14ac:dyDescent="0.25">
      <c r="A10" s="11"/>
      <c r="B10" s="16">
        <v>84</v>
      </c>
      <c r="C10" s="16" t="s">
        <v>22</v>
      </c>
      <c r="D10" s="8"/>
      <c r="E10" s="9"/>
      <c r="F10" s="9"/>
      <c r="G10" s="9"/>
      <c r="H10" s="9"/>
    </row>
    <row r="11" spans="1:8" x14ac:dyDescent="0.25">
      <c r="A11" s="11"/>
      <c r="B11" s="16"/>
      <c r="C11" s="37"/>
      <c r="D11" s="8"/>
      <c r="E11" s="9"/>
      <c r="F11" s="9"/>
      <c r="G11" s="9"/>
      <c r="H11" s="9"/>
    </row>
    <row r="12" spans="1:8" x14ac:dyDescent="0.25">
      <c r="A12" s="11"/>
      <c r="B12" s="16"/>
      <c r="C12" s="33" t="s">
        <v>68</v>
      </c>
      <c r="D12" s="8"/>
      <c r="E12" s="9"/>
      <c r="F12" s="9"/>
      <c r="G12" s="9"/>
      <c r="H12" s="9"/>
    </row>
    <row r="13" spans="1:8" ht="25.5" x14ac:dyDescent="0.25">
      <c r="A13" s="14">
        <v>5</v>
      </c>
      <c r="B13" s="15"/>
      <c r="C13" s="22" t="s">
        <v>16</v>
      </c>
      <c r="D13" s="8"/>
      <c r="E13" s="9"/>
      <c r="F13" s="9"/>
      <c r="G13" s="9"/>
      <c r="H13" s="9"/>
    </row>
    <row r="14" spans="1:8" ht="25.5" x14ac:dyDescent="0.25">
      <c r="A14" s="16"/>
      <c r="B14" s="16">
        <v>54</v>
      </c>
      <c r="C14" s="23" t="s">
        <v>23</v>
      </c>
      <c r="D14" s="8"/>
      <c r="E14" s="9"/>
      <c r="F14" s="9"/>
      <c r="G14" s="9"/>
      <c r="H14" s="10"/>
    </row>
  </sheetData>
  <mergeCells count="3">
    <mergeCell ref="A1:H1"/>
    <mergeCell ref="A3:H3"/>
    <mergeCell ref="A5:H5"/>
  </mergeCells>
  <pageMargins left="0.7" right="0.7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workbookViewId="0">
      <selection activeCell="B13" sqref="B13"/>
    </sheetView>
  </sheetViews>
  <sheetFormatPr defaultRowHeight="15" x14ac:dyDescent="0.25"/>
  <cols>
    <col min="1" max="6" width="25.28515625" customWidth="1"/>
  </cols>
  <sheetData>
    <row r="1" spans="1:6" ht="42" customHeight="1" x14ac:dyDescent="0.25">
      <c r="A1" s="161" t="s">
        <v>34</v>
      </c>
      <c r="B1" s="161"/>
      <c r="C1" s="161"/>
      <c r="D1" s="161"/>
      <c r="E1" s="161"/>
      <c r="F1" s="161"/>
    </row>
    <row r="2" spans="1:6" ht="18" customHeight="1" x14ac:dyDescent="0.25">
      <c r="A2" s="21"/>
      <c r="B2" s="21"/>
      <c r="C2" s="21"/>
      <c r="D2" s="21"/>
      <c r="E2" s="21"/>
      <c r="F2" s="21"/>
    </row>
    <row r="3" spans="1:6" ht="15.75" customHeight="1" x14ac:dyDescent="0.25">
      <c r="A3" s="161" t="s">
        <v>18</v>
      </c>
      <c r="B3" s="161"/>
      <c r="C3" s="161"/>
      <c r="D3" s="161"/>
      <c r="E3" s="161"/>
      <c r="F3" s="161"/>
    </row>
    <row r="4" spans="1:6" ht="18" x14ac:dyDescent="0.25">
      <c r="A4" s="21"/>
      <c r="B4" s="21"/>
      <c r="C4" s="21"/>
      <c r="D4" s="21"/>
      <c r="E4" s="5"/>
      <c r="F4" s="5"/>
    </row>
    <row r="5" spans="1:6" ht="18" customHeight="1" x14ac:dyDescent="0.25">
      <c r="A5" s="161" t="s">
        <v>64</v>
      </c>
      <c r="B5" s="161"/>
      <c r="C5" s="161"/>
      <c r="D5" s="161"/>
      <c r="E5" s="161"/>
      <c r="F5" s="161"/>
    </row>
    <row r="6" spans="1:6" ht="18" x14ac:dyDescent="0.25">
      <c r="A6" s="21"/>
      <c r="B6" s="21"/>
      <c r="C6" s="21"/>
      <c r="D6" s="21"/>
      <c r="E6" s="5"/>
      <c r="F6" s="5"/>
    </row>
    <row r="7" spans="1:6" ht="25.5" x14ac:dyDescent="0.25">
      <c r="A7" s="19" t="s">
        <v>55</v>
      </c>
      <c r="B7" s="19" t="s">
        <v>37</v>
      </c>
      <c r="C7" s="20" t="s">
        <v>38</v>
      </c>
      <c r="D7" s="20" t="s">
        <v>35</v>
      </c>
      <c r="E7" s="20" t="s">
        <v>28</v>
      </c>
      <c r="F7" s="20" t="s">
        <v>36</v>
      </c>
    </row>
    <row r="8" spans="1:6" x14ac:dyDescent="0.25">
      <c r="A8" s="11" t="s">
        <v>65</v>
      </c>
      <c r="B8" s="8"/>
      <c r="C8" s="9"/>
      <c r="D8" s="9"/>
      <c r="E8" s="9"/>
      <c r="F8" s="9"/>
    </row>
    <row r="9" spans="1:6" ht="25.5" x14ac:dyDescent="0.25">
      <c r="A9" s="11" t="s">
        <v>66</v>
      </c>
      <c r="B9" s="8"/>
      <c r="C9" s="9"/>
      <c r="D9" s="9"/>
      <c r="E9" s="9"/>
      <c r="F9" s="9"/>
    </row>
    <row r="10" spans="1:6" ht="25.5" x14ac:dyDescent="0.25">
      <c r="A10" s="18" t="s">
        <v>67</v>
      </c>
      <c r="B10" s="8"/>
      <c r="C10" s="9"/>
      <c r="D10" s="9"/>
      <c r="E10" s="9"/>
      <c r="F10" s="9"/>
    </row>
    <row r="11" spans="1:6" x14ac:dyDescent="0.25">
      <c r="A11" s="18"/>
      <c r="B11" s="8"/>
      <c r="C11" s="9"/>
      <c r="D11" s="9"/>
      <c r="E11" s="9"/>
      <c r="F11" s="9"/>
    </row>
    <row r="12" spans="1:6" x14ac:dyDescent="0.25">
      <c r="A12" s="11" t="s">
        <v>68</v>
      </c>
      <c r="B12" s="8"/>
      <c r="C12" s="9"/>
      <c r="D12" s="9"/>
      <c r="E12" s="9"/>
      <c r="F12" s="9"/>
    </row>
    <row r="13" spans="1:6" x14ac:dyDescent="0.25">
      <c r="A13" s="22" t="s">
        <v>59</v>
      </c>
      <c r="B13" s="8"/>
      <c r="C13" s="9"/>
      <c r="D13" s="9"/>
      <c r="E13" s="9"/>
      <c r="F13" s="9"/>
    </row>
    <row r="14" spans="1:6" x14ac:dyDescent="0.25">
      <c r="A14" s="13" t="s">
        <v>60</v>
      </c>
      <c r="B14" s="8"/>
      <c r="C14" s="9"/>
      <c r="D14" s="9"/>
      <c r="E14" s="9"/>
      <c r="F14" s="10"/>
    </row>
    <row r="15" spans="1:6" x14ac:dyDescent="0.25">
      <c r="A15" s="22" t="s">
        <v>61</v>
      </c>
      <c r="B15" s="8"/>
      <c r="C15" s="9"/>
      <c r="D15" s="9"/>
      <c r="E15" s="9"/>
      <c r="F15" s="10"/>
    </row>
    <row r="16" spans="1:6" x14ac:dyDescent="0.25">
      <c r="A16" s="13" t="s">
        <v>62</v>
      </c>
      <c r="B16" s="8"/>
      <c r="C16" s="9"/>
      <c r="D16" s="9"/>
      <c r="E16" s="9"/>
      <c r="F16" s="10"/>
    </row>
  </sheetData>
  <mergeCells count="3">
    <mergeCell ref="A1:F1"/>
    <mergeCell ref="A3:F3"/>
    <mergeCell ref="A5:F5"/>
  </mergeCells>
  <pageMargins left="0.7" right="0.7" top="0.75" bottom="0.75" header="0.3" footer="0.3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75"/>
  <sheetViews>
    <sheetView workbookViewId="0">
      <selection activeCell="F73" sqref="F73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9" width="25.28515625" customWidth="1"/>
    <col min="15" max="15" width="13.85546875" customWidth="1"/>
  </cols>
  <sheetData>
    <row r="1" spans="1:15" ht="42" customHeight="1" x14ac:dyDescent="0.25">
      <c r="A1" s="161" t="s">
        <v>142</v>
      </c>
      <c r="B1" s="161"/>
      <c r="C1" s="161"/>
      <c r="D1" s="161"/>
      <c r="E1" s="161"/>
      <c r="F1" s="161"/>
      <c r="G1" s="161"/>
      <c r="H1" s="161"/>
      <c r="I1" s="161"/>
    </row>
    <row r="2" spans="1:15" ht="18" x14ac:dyDescent="0.25">
      <c r="A2" s="4"/>
      <c r="B2" s="4"/>
      <c r="C2" s="4"/>
      <c r="D2" s="4"/>
      <c r="E2" s="4"/>
      <c r="F2" s="4"/>
      <c r="G2" s="4"/>
      <c r="H2" s="5"/>
      <c r="I2" s="5"/>
    </row>
    <row r="3" spans="1:15" ht="18" customHeight="1" x14ac:dyDescent="0.25">
      <c r="A3" s="161" t="s">
        <v>17</v>
      </c>
      <c r="B3" s="163"/>
      <c r="C3" s="163"/>
      <c r="D3" s="163"/>
      <c r="E3" s="163"/>
      <c r="F3" s="163"/>
      <c r="G3" s="163"/>
      <c r="H3" s="163"/>
      <c r="I3" s="163"/>
    </row>
    <row r="4" spans="1:15" ht="18" x14ac:dyDescent="0.25">
      <c r="A4" s="4"/>
      <c r="B4" s="4"/>
      <c r="C4" s="4"/>
      <c r="D4" s="4"/>
      <c r="E4" s="4"/>
      <c r="F4" s="4"/>
      <c r="G4" s="4"/>
      <c r="H4" s="5"/>
      <c r="I4" s="5"/>
    </row>
    <row r="5" spans="1:15" ht="25.5" x14ac:dyDescent="0.25">
      <c r="A5" s="177" t="s">
        <v>19</v>
      </c>
      <c r="B5" s="178"/>
      <c r="C5" s="179"/>
      <c r="D5" s="19" t="s">
        <v>20</v>
      </c>
      <c r="E5" s="19" t="s">
        <v>37</v>
      </c>
      <c r="F5" s="20" t="s">
        <v>38</v>
      </c>
      <c r="G5" s="20" t="s">
        <v>35</v>
      </c>
      <c r="H5" s="20" t="s">
        <v>28</v>
      </c>
      <c r="I5" s="20" t="s">
        <v>36</v>
      </c>
    </row>
    <row r="6" spans="1:15" ht="24.75" customHeight="1" x14ac:dyDescent="0.25">
      <c r="A6" s="171" t="s">
        <v>99</v>
      </c>
      <c r="B6" s="172"/>
      <c r="C6" s="173"/>
      <c r="D6" s="26" t="s">
        <v>24</v>
      </c>
      <c r="E6" s="39">
        <v>1665047.7</v>
      </c>
      <c r="F6" s="71">
        <v>1970381.57</v>
      </c>
      <c r="G6" s="71">
        <f>SUM(G8,G16,G20,G28,G32,G35,G57,G66,G67,G68,G69)</f>
        <v>2456382.9700000002</v>
      </c>
      <c r="H6" s="71">
        <f t="shared" ref="H6:I6" si="0">SUM(H8,H16,H20,H28,H32,H35,H57,H66,H67,H68,H69)</f>
        <v>2451503.0400000005</v>
      </c>
      <c r="I6" s="71">
        <f t="shared" si="0"/>
        <v>2453633.7100000004</v>
      </c>
    </row>
    <row r="7" spans="1:15" x14ac:dyDescent="0.25">
      <c r="A7" s="174" t="s">
        <v>100</v>
      </c>
      <c r="B7" s="175"/>
      <c r="C7" s="176"/>
      <c r="D7" s="87" t="s">
        <v>102</v>
      </c>
      <c r="E7" s="82"/>
      <c r="F7" s="83"/>
      <c r="G7" s="83"/>
      <c r="H7" s="83"/>
      <c r="I7" s="83"/>
    </row>
    <row r="8" spans="1:15" x14ac:dyDescent="0.25">
      <c r="A8" s="180" t="s">
        <v>101</v>
      </c>
      <c r="B8" s="181"/>
      <c r="C8" s="182"/>
      <c r="D8" s="32" t="s">
        <v>25</v>
      </c>
      <c r="E8" s="39"/>
      <c r="F8" s="71"/>
      <c r="G8" s="71">
        <f>SUM(G10,G12,G13,G53,G56,G58,G60,G64,G65,G71,G72,G74,G75)</f>
        <v>424014.8</v>
      </c>
      <c r="H8" s="71">
        <f t="shared" ref="H8:I8" si="1">SUM(H10,H12,H13,H53,H56,H58,H60,H64,H65,H71,H72,H74,H75)</f>
        <v>426134.87</v>
      </c>
      <c r="I8" s="71">
        <f t="shared" si="1"/>
        <v>428265.54</v>
      </c>
    </row>
    <row r="9" spans="1:15" x14ac:dyDescent="0.25">
      <c r="A9" s="183" t="s">
        <v>103</v>
      </c>
      <c r="B9" s="184"/>
      <c r="C9" s="185"/>
      <c r="D9" s="88" t="s">
        <v>104</v>
      </c>
      <c r="E9" s="85"/>
      <c r="F9" s="86"/>
      <c r="G9" s="86"/>
      <c r="H9" s="86"/>
      <c r="I9" s="91"/>
    </row>
    <row r="10" spans="1:15" x14ac:dyDescent="0.25">
      <c r="A10" s="186">
        <v>32</v>
      </c>
      <c r="B10" s="187"/>
      <c r="C10" s="188"/>
      <c r="D10" s="25" t="s">
        <v>104</v>
      </c>
      <c r="E10" s="39">
        <v>139582.38</v>
      </c>
      <c r="F10" s="71">
        <v>131330</v>
      </c>
      <c r="G10" s="71">
        <v>145059</v>
      </c>
      <c r="H10" s="71">
        <v>146151.07</v>
      </c>
      <c r="I10" s="90">
        <v>148281.74</v>
      </c>
    </row>
    <row r="11" spans="1:15" x14ac:dyDescent="0.25">
      <c r="A11" s="183" t="s">
        <v>105</v>
      </c>
      <c r="B11" s="184"/>
      <c r="C11" s="185"/>
      <c r="D11" s="88" t="s">
        <v>81</v>
      </c>
      <c r="E11" s="85"/>
      <c r="F11" s="86"/>
      <c r="G11" s="86"/>
      <c r="H11" s="86"/>
      <c r="I11" s="91"/>
    </row>
    <row r="12" spans="1:15" x14ac:dyDescent="0.25">
      <c r="A12" s="49"/>
      <c r="B12" s="50"/>
      <c r="C12" s="53">
        <v>34</v>
      </c>
      <c r="D12" s="51" t="s">
        <v>81</v>
      </c>
      <c r="E12" s="39">
        <v>492.76</v>
      </c>
      <c r="F12" s="71">
        <v>530.89</v>
      </c>
      <c r="G12" s="71">
        <v>535</v>
      </c>
      <c r="H12" s="71">
        <v>535</v>
      </c>
      <c r="I12" s="71">
        <v>535</v>
      </c>
    </row>
    <row r="13" spans="1:15" ht="19.5" customHeight="1" x14ac:dyDescent="0.25">
      <c r="A13" s="183" t="s">
        <v>106</v>
      </c>
      <c r="B13" s="184"/>
      <c r="C13" s="185"/>
      <c r="D13" s="84"/>
      <c r="E13" s="85">
        <f>SUM(E14,E15)</f>
        <v>3052.62</v>
      </c>
      <c r="F13" s="85">
        <f t="shared" ref="F13:G13" si="2">SUM(F14,F15)</f>
        <v>54000</v>
      </c>
      <c r="G13" s="85">
        <f t="shared" si="2"/>
        <v>54000</v>
      </c>
      <c r="H13" s="85">
        <f t="shared" ref="H13:I13" si="3">SUM(H14,H15)</f>
        <v>54000</v>
      </c>
      <c r="I13" s="85">
        <f t="shared" si="3"/>
        <v>54000</v>
      </c>
    </row>
    <row r="14" spans="1:15" x14ac:dyDescent="0.25">
      <c r="A14" s="49"/>
      <c r="B14" s="50"/>
      <c r="C14" s="51">
        <v>42</v>
      </c>
      <c r="D14" s="51" t="s">
        <v>107</v>
      </c>
      <c r="E14" s="39">
        <v>3052.62</v>
      </c>
      <c r="F14" s="71"/>
      <c r="G14" s="71">
        <v>31200</v>
      </c>
      <c r="H14" s="71">
        <v>31200</v>
      </c>
      <c r="I14" s="71">
        <v>31200</v>
      </c>
    </row>
    <row r="15" spans="1:15" x14ac:dyDescent="0.25">
      <c r="A15" s="49"/>
      <c r="B15" s="50"/>
      <c r="C15" s="51">
        <v>45</v>
      </c>
      <c r="D15" s="51" t="s">
        <v>84</v>
      </c>
      <c r="E15" s="39"/>
      <c r="F15" s="71">
        <v>54000</v>
      </c>
      <c r="G15" s="71">
        <v>22800</v>
      </c>
      <c r="H15" s="71">
        <v>22800</v>
      </c>
      <c r="I15" s="71">
        <v>22800</v>
      </c>
      <c r="J15" s="48"/>
      <c r="K15" s="48"/>
      <c r="L15" s="48"/>
      <c r="M15" s="48"/>
      <c r="N15" s="48"/>
      <c r="O15" s="48"/>
    </row>
    <row r="16" spans="1:15" x14ac:dyDescent="0.25">
      <c r="A16" s="192" t="s">
        <v>108</v>
      </c>
      <c r="B16" s="193"/>
      <c r="C16" s="194"/>
      <c r="D16" s="88" t="s">
        <v>109</v>
      </c>
      <c r="E16" s="85">
        <f>SUM(E17,E18)</f>
        <v>1216791.29</v>
      </c>
      <c r="F16" s="85">
        <f t="shared" ref="F16:G16" si="4">SUM(F17,F18)</f>
        <v>1286880.2999999998</v>
      </c>
      <c r="G16" s="85">
        <f t="shared" si="4"/>
        <v>1595800</v>
      </c>
      <c r="H16" s="85">
        <f t="shared" ref="H16:I16" si="5">SUM(H17,H18)</f>
        <v>1595800</v>
      </c>
      <c r="I16" s="85">
        <f t="shared" si="5"/>
        <v>1595800</v>
      </c>
      <c r="O16" s="48"/>
    </row>
    <row r="17" spans="1:9" x14ac:dyDescent="0.25">
      <c r="A17" s="49">
        <v>57</v>
      </c>
      <c r="B17" s="50"/>
      <c r="C17" s="51">
        <v>31</v>
      </c>
      <c r="D17" s="51" t="s">
        <v>144</v>
      </c>
      <c r="E17" s="39">
        <v>1207074.83</v>
      </c>
      <c r="F17" s="71">
        <v>1286349.3999999999</v>
      </c>
      <c r="G17" s="71">
        <v>1595800</v>
      </c>
      <c r="H17" s="71">
        <v>1595800</v>
      </c>
      <c r="I17" s="71">
        <v>1595800</v>
      </c>
    </row>
    <row r="18" spans="1:9" x14ac:dyDescent="0.25">
      <c r="A18" s="49">
        <v>926103</v>
      </c>
      <c r="B18" s="50"/>
      <c r="C18" s="51">
        <v>31</v>
      </c>
      <c r="D18" s="51"/>
      <c r="E18" s="39">
        <v>9716.4599999999991</v>
      </c>
      <c r="F18" s="71">
        <v>530.9</v>
      </c>
      <c r="G18" s="71">
        <v>0</v>
      </c>
      <c r="H18" s="71">
        <v>0</v>
      </c>
      <c r="I18" s="71">
        <v>0</v>
      </c>
    </row>
    <row r="19" spans="1:9" x14ac:dyDescent="0.25">
      <c r="A19" s="192" t="s">
        <v>110</v>
      </c>
      <c r="B19" s="193"/>
      <c r="C19" s="194"/>
      <c r="D19" s="142" t="s">
        <v>109</v>
      </c>
      <c r="E19" s="85"/>
      <c r="F19" s="86"/>
      <c r="G19" s="86">
        <f>SUM(G20)</f>
        <v>239026.08</v>
      </c>
      <c r="H19" s="86">
        <f>SUM(H20)</f>
        <v>236026.08</v>
      </c>
      <c r="I19" s="86">
        <f>SUM(I20)</f>
        <v>236026.08</v>
      </c>
    </row>
    <row r="20" spans="1:9" ht="33" customHeight="1" x14ac:dyDescent="0.25">
      <c r="A20" s="70" t="s">
        <v>111</v>
      </c>
      <c r="B20" s="57" t="s">
        <v>114</v>
      </c>
      <c r="C20" s="58"/>
      <c r="D20" s="51"/>
      <c r="E20" s="39">
        <f>SUM(E21,E22,E23,E24,E26,E25,E27)</f>
        <v>57400.08</v>
      </c>
      <c r="F20" s="39">
        <f t="shared" ref="F20:G20" si="6">SUM(F21,F22,F23,F24,F26,F25,F27)</f>
        <v>216744.96999999997</v>
      </c>
      <c r="G20" s="39">
        <f t="shared" si="6"/>
        <v>239026.08</v>
      </c>
      <c r="H20" s="39">
        <f t="shared" ref="H20:I20" si="7">SUM(H21,H22,H23,H24,H26,H25,H27)</f>
        <v>236026.08</v>
      </c>
      <c r="I20" s="39">
        <f t="shared" si="7"/>
        <v>236026.08</v>
      </c>
    </row>
    <row r="21" spans="1:9" x14ac:dyDescent="0.25">
      <c r="A21" s="54">
        <v>31</v>
      </c>
      <c r="B21" s="55"/>
      <c r="C21" s="56">
        <v>32</v>
      </c>
      <c r="D21" s="51" t="s">
        <v>104</v>
      </c>
      <c r="E21" s="39">
        <v>88.29</v>
      </c>
      <c r="F21" s="71">
        <v>1951.03</v>
      </c>
      <c r="G21" s="71">
        <v>3000</v>
      </c>
      <c r="H21" s="71">
        <v>3000</v>
      </c>
      <c r="I21" s="71">
        <v>3000</v>
      </c>
    </row>
    <row r="22" spans="1:9" x14ac:dyDescent="0.25">
      <c r="A22" s="54">
        <v>41</v>
      </c>
      <c r="B22" s="55"/>
      <c r="C22" s="56">
        <v>32</v>
      </c>
      <c r="D22" s="52" t="s">
        <v>104</v>
      </c>
      <c r="E22" s="39">
        <v>36532.07</v>
      </c>
      <c r="F22" s="71">
        <v>44677.15</v>
      </c>
      <c r="G22" s="71">
        <v>62367.28</v>
      </c>
      <c r="H22" s="71">
        <v>62367.28</v>
      </c>
      <c r="I22" s="71">
        <v>62367.28</v>
      </c>
    </row>
    <row r="23" spans="1:9" x14ac:dyDescent="0.25">
      <c r="A23" s="54">
        <v>63</v>
      </c>
      <c r="B23" s="55"/>
      <c r="C23" s="56">
        <v>32</v>
      </c>
      <c r="D23" s="52" t="s">
        <v>104</v>
      </c>
      <c r="E23" s="39">
        <v>2245.8200000000002</v>
      </c>
      <c r="F23" s="71">
        <v>2787.18</v>
      </c>
      <c r="G23" s="71">
        <v>1200</v>
      </c>
      <c r="H23" s="71">
        <v>1200</v>
      </c>
      <c r="I23" s="71">
        <v>1200</v>
      </c>
    </row>
    <row r="24" spans="1:9" x14ac:dyDescent="0.25">
      <c r="A24" s="54">
        <v>57</v>
      </c>
      <c r="B24" s="55"/>
      <c r="C24" s="56">
        <v>32</v>
      </c>
      <c r="D24" s="52" t="s">
        <v>104</v>
      </c>
      <c r="E24" s="39">
        <v>16580.82</v>
      </c>
      <c r="F24" s="71">
        <v>160472.62</v>
      </c>
      <c r="G24" s="71">
        <v>169458.8</v>
      </c>
      <c r="H24" s="71">
        <v>169458.8</v>
      </c>
      <c r="I24" s="71">
        <v>169458.8</v>
      </c>
    </row>
    <row r="25" spans="1:9" x14ac:dyDescent="0.25">
      <c r="A25" s="54">
        <v>9231</v>
      </c>
      <c r="B25" s="55"/>
      <c r="C25" s="56">
        <v>32</v>
      </c>
      <c r="D25" s="52" t="s">
        <v>104</v>
      </c>
      <c r="E25" s="39">
        <v>1746.1</v>
      </c>
      <c r="F25" s="71">
        <v>2325.46</v>
      </c>
      <c r="G25" s="71">
        <v>3000</v>
      </c>
      <c r="H25" s="71"/>
      <c r="I25" s="71"/>
    </row>
    <row r="26" spans="1:9" x14ac:dyDescent="0.25">
      <c r="A26" s="54">
        <v>9241</v>
      </c>
      <c r="B26" s="55"/>
      <c r="C26" s="56">
        <v>32</v>
      </c>
      <c r="D26" s="52" t="s">
        <v>104</v>
      </c>
      <c r="E26" s="39"/>
      <c r="F26" s="71">
        <v>3071.59</v>
      </c>
      <c r="G26" s="71"/>
      <c r="H26" s="71"/>
      <c r="I26" s="71"/>
    </row>
    <row r="27" spans="1:9" x14ac:dyDescent="0.25">
      <c r="A27" s="49">
        <v>926103</v>
      </c>
      <c r="B27" s="50"/>
      <c r="C27" s="56">
        <v>32</v>
      </c>
      <c r="D27" s="52" t="s">
        <v>104</v>
      </c>
      <c r="E27" s="39">
        <v>206.98</v>
      </c>
      <c r="F27" s="71">
        <v>1459.94</v>
      </c>
      <c r="G27" s="71">
        <v>0</v>
      </c>
      <c r="H27" s="71">
        <v>0</v>
      </c>
      <c r="I27" s="71">
        <v>0</v>
      </c>
    </row>
    <row r="28" spans="1:9" ht="25.5" x14ac:dyDescent="0.25">
      <c r="A28" s="136"/>
      <c r="B28" s="137" t="s">
        <v>113</v>
      </c>
      <c r="C28" s="138"/>
      <c r="D28" s="84" t="s">
        <v>82</v>
      </c>
      <c r="E28" s="85">
        <f>SUM(E29,E30,E31)</f>
        <v>29032.38</v>
      </c>
      <c r="F28" s="85">
        <f t="shared" ref="F28:I28" si="8">SUM(F29,F30,F31)</f>
        <v>31322.58</v>
      </c>
      <c r="G28" s="85">
        <f t="shared" si="8"/>
        <v>27132.720000000001</v>
      </c>
      <c r="H28" s="85">
        <f t="shared" si="8"/>
        <v>27132.720000000001</v>
      </c>
      <c r="I28" s="85">
        <f t="shared" si="8"/>
        <v>27132.720000000001</v>
      </c>
    </row>
    <row r="29" spans="1:9" x14ac:dyDescent="0.25">
      <c r="A29" s="49">
        <v>41</v>
      </c>
      <c r="B29" s="50"/>
      <c r="C29" s="56">
        <v>37</v>
      </c>
      <c r="D29" s="51" t="s">
        <v>112</v>
      </c>
      <c r="E29" s="39"/>
      <c r="F29" s="71">
        <v>132.72</v>
      </c>
      <c r="G29" s="71">
        <v>132.72</v>
      </c>
      <c r="H29" s="71">
        <v>132.72</v>
      </c>
      <c r="I29" s="90">
        <v>132.72</v>
      </c>
    </row>
    <row r="30" spans="1:9" x14ac:dyDescent="0.25">
      <c r="A30" s="49">
        <v>57</v>
      </c>
      <c r="B30" s="50"/>
      <c r="C30" s="56">
        <v>37</v>
      </c>
      <c r="D30" s="51" t="s">
        <v>82</v>
      </c>
      <c r="E30" s="39">
        <v>29032.38</v>
      </c>
      <c r="F30" s="71">
        <v>31189.86</v>
      </c>
      <c r="G30" s="71">
        <v>27000</v>
      </c>
      <c r="H30" s="71">
        <v>27000</v>
      </c>
      <c r="I30" s="90">
        <v>27000</v>
      </c>
    </row>
    <row r="31" spans="1:9" x14ac:dyDescent="0.25">
      <c r="A31" s="49">
        <v>9231</v>
      </c>
      <c r="B31" s="50"/>
      <c r="C31" s="56">
        <v>37</v>
      </c>
      <c r="D31" s="51" t="s">
        <v>82</v>
      </c>
      <c r="E31" s="39"/>
      <c r="F31" s="71"/>
      <c r="G31" s="71"/>
      <c r="H31" s="71"/>
      <c r="I31" s="90"/>
    </row>
    <row r="32" spans="1:9" x14ac:dyDescent="0.25">
      <c r="A32" s="192" t="s">
        <v>115</v>
      </c>
      <c r="B32" s="193"/>
      <c r="C32" s="194"/>
      <c r="D32" s="88" t="s">
        <v>81</v>
      </c>
      <c r="E32" s="85">
        <f>SUM(E33,E34)</f>
        <v>492.76</v>
      </c>
      <c r="F32" s="86">
        <f>SUM(F33,F34)</f>
        <v>149.82999999999998</v>
      </c>
      <c r="G32" s="86">
        <v>100</v>
      </c>
      <c r="H32" s="86">
        <v>100</v>
      </c>
      <c r="I32" s="91">
        <v>100</v>
      </c>
    </row>
    <row r="33" spans="1:9" x14ac:dyDescent="0.25">
      <c r="A33" s="59" t="s">
        <v>146</v>
      </c>
      <c r="B33" s="60"/>
      <c r="C33" s="65">
        <v>34</v>
      </c>
      <c r="D33" s="61"/>
      <c r="E33" s="39">
        <v>492.76</v>
      </c>
      <c r="F33" s="71">
        <v>39.83</v>
      </c>
      <c r="G33" s="71">
        <v>100</v>
      </c>
      <c r="H33" s="71">
        <v>100</v>
      </c>
      <c r="I33" s="90">
        <v>100</v>
      </c>
    </row>
    <row r="34" spans="1:9" x14ac:dyDescent="0.25">
      <c r="A34" s="92"/>
      <c r="B34" s="93"/>
      <c r="C34" s="65"/>
      <c r="D34" s="94"/>
      <c r="E34" s="39"/>
      <c r="F34" s="71">
        <v>110</v>
      </c>
      <c r="G34" s="71"/>
      <c r="H34" s="71"/>
      <c r="I34" s="90"/>
    </row>
    <row r="35" spans="1:9" x14ac:dyDescent="0.25">
      <c r="A35" s="195" t="s">
        <v>117</v>
      </c>
      <c r="B35" s="196"/>
      <c r="C35" s="197"/>
      <c r="D35" s="97" t="s">
        <v>118</v>
      </c>
      <c r="E35" s="82">
        <f>SUM(E37,E38,E40,E41)</f>
        <v>8385.17</v>
      </c>
      <c r="F35" s="83">
        <f>SUM(F37,F38,F40,F41)</f>
        <v>17360.91</v>
      </c>
      <c r="G35" s="83">
        <v>27000</v>
      </c>
      <c r="H35" s="83">
        <v>23000</v>
      </c>
      <c r="I35" s="100">
        <v>23000</v>
      </c>
    </row>
    <row r="36" spans="1:9" x14ac:dyDescent="0.25">
      <c r="A36" s="59" t="s">
        <v>119</v>
      </c>
      <c r="B36" s="60"/>
      <c r="C36" s="65" t="s">
        <v>6</v>
      </c>
      <c r="D36" s="61"/>
      <c r="E36" s="39"/>
      <c r="F36" s="71"/>
      <c r="G36" s="71"/>
      <c r="H36" s="71"/>
      <c r="I36" s="90"/>
    </row>
    <row r="37" spans="1:9" x14ac:dyDescent="0.25">
      <c r="A37" s="59">
        <v>31</v>
      </c>
      <c r="B37" s="60"/>
      <c r="C37" s="65">
        <v>42</v>
      </c>
      <c r="D37" s="61" t="s">
        <v>107</v>
      </c>
      <c r="E37" s="39">
        <v>2667.28</v>
      </c>
      <c r="F37" s="71">
        <v>2654.46</v>
      </c>
      <c r="G37" s="71">
        <v>3000</v>
      </c>
      <c r="H37" s="71">
        <v>3000</v>
      </c>
      <c r="I37" s="90">
        <v>3000</v>
      </c>
    </row>
    <row r="38" spans="1:9" x14ac:dyDescent="0.25">
      <c r="A38" s="59">
        <v>57</v>
      </c>
      <c r="B38" s="60"/>
      <c r="C38" s="65">
        <v>42</v>
      </c>
      <c r="D38" s="61" t="s">
        <v>107</v>
      </c>
      <c r="E38" s="39">
        <v>5717.89</v>
      </c>
      <c r="F38" s="71">
        <v>7706.45</v>
      </c>
      <c r="G38" s="71">
        <v>20000</v>
      </c>
      <c r="H38" s="71">
        <v>20000</v>
      </c>
      <c r="I38" s="90">
        <v>20000</v>
      </c>
    </row>
    <row r="39" spans="1:9" x14ac:dyDescent="0.25">
      <c r="A39" s="139"/>
      <c r="B39" s="140"/>
      <c r="C39" s="65"/>
      <c r="D39" s="141"/>
      <c r="E39" s="39"/>
      <c r="F39" s="71"/>
      <c r="G39" s="71"/>
      <c r="H39" s="71"/>
      <c r="I39" s="90"/>
    </row>
    <row r="40" spans="1:9" x14ac:dyDescent="0.25">
      <c r="A40" s="59">
        <v>9231</v>
      </c>
      <c r="B40" s="60"/>
      <c r="C40" s="65">
        <v>42</v>
      </c>
      <c r="D40" s="61" t="s">
        <v>107</v>
      </c>
      <c r="E40" s="39"/>
      <c r="F40" s="71">
        <v>3000</v>
      </c>
      <c r="G40" s="71"/>
      <c r="H40" s="71"/>
      <c r="I40" s="90"/>
    </row>
    <row r="41" spans="1:9" x14ac:dyDescent="0.25">
      <c r="A41" s="49">
        <v>9241</v>
      </c>
      <c r="B41" s="50"/>
      <c r="C41" s="65">
        <v>42</v>
      </c>
      <c r="D41" s="61" t="s">
        <v>107</v>
      </c>
      <c r="E41" s="39"/>
      <c r="F41" s="71">
        <v>4000</v>
      </c>
      <c r="G41" s="71">
        <v>4000</v>
      </c>
      <c r="H41" s="71"/>
      <c r="I41" s="90"/>
    </row>
    <row r="42" spans="1:9" x14ac:dyDescent="0.25">
      <c r="A42" s="49"/>
      <c r="B42" s="50"/>
      <c r="C42" s="51"/>
      <c r="D42" s="51"/>
      <c r="E42" s="39"/>
      <c r="F42" s="71"/>
      <c r="G42" s="71"/>
      <c r="H42" s="71"/>
      <c r="I42" s="90"/>
    </row>
    <row r="43" spans="1:9" x14ac:dyDescent="0.25">
      <c r="A43" s="139"/>
      <c r="B43" s="140"/>
      <c r="C43" s="141"/>
      <c r="D43" s="141"/>
      <c r="E43" s="39"/>
      <c r="F43" s="71"/>
      <c r="G43" s="71"/>
      <c r="H43" s="71"/>
      <c r="I43" s="90"/>
    </row>
    <row r="44" spans="1:9" x14ac:dyDescent="0.25">
      <c r="A44" s="139"/>
      <c r="B44" s="140"/>
      <c r="C44" s="141"/>
      <c r="D44" s="141"/>
      <c r="E44" s="39"/>
      <c r="F44" s="71"/>
      <c r="G44" s="71"/>
      <c r="H44" s="71"/>
      <c r="I44" s="90"/>
    </row>
    <row r="45" spans="1:9" x14ac:dyDescent="0.25">
      <c r="A45" s="139"/>
      <c r="B45" s="140"/>
      <c r="C45" s="141"/>
      <c r="D45" s="141"/>
      <c r="E45" s="39"/>
      <c r="F45" s="71"/>
      <c r="G45" s="71"/>
      <c r="H45" s="71"/>
      <c r="I45" s="90"/>
    </row>
    <row r="46" spans="1:9" x14ac:dyDescent="0.25">
      <c r="A46" s="139"/>
      <c r="B46" s="140"/>
      <c r="C46" s="141"/>
      <c r="D46" s="141"/>
      <c r="E46" s="39"/>
      <c r="F46" s="71"/>
      <c r="G46" s="71"/>
      <c r="H46" s="71"/>
      <c r="I46" s="90"/>
    </row>
    <row r="47" spans="1:9" x14ac:dyDescent="0.25">
      <c r="A47" s="183" t="s">
        <v>121</v>
      </c>
      <c r="B47" s="184"/>
      <c r="C47" s="185"/>
      <c r="D47" s="88" t="s">
        <v>122</v>
      </c>
      <c r="E47" s="85"/>
      <c r="F47" s="86"/>
      <c r="G47" s="86">
        <f>SUM(G48,G49)</f>
        <v>369044.17000000004</v>
      </c>
      <c r="H47" s="86">
        <f>SUM(H52,H55,H57,H63,H70,H73)</f>
        <v>370072.17</v>
      </c>
      <c r="I47" s="86">
        <f>SUM(I52,I55,I57,I63,I70,I73)</f>
        <v>370072.17</v>
      </c>
    </row>
    <row r="48" spans="1:9" ht="14.25" customHeight="1" x14ac:dyDescent="0.25">
      <c r="A48" s="171" t="s">
        <v>101</v>
      </c>
      <c r="B48" s="172"/>
      <c r="C48" s="173"/>
      <c r="D48" s="26" t="s">
        <v>123</v>
      </c>
      <c r="E48" s="39"/>
      <c r="F48" s="71"/>
      <c r="G48" s="71">
        <f>SUM(G52,G56,G64,G65,G70,G73)</f>
        <v>225734.80000000002</v>
      </c>
      <c r="H48" s="71">
        <f>SUM(H52,H56,H64,H65,H70,H73)</f>
        <v>226762.80000000002</v>
      </c>
      <c r="I48" s="71">
        <f>SUM(I52,I56,I64,I65,I70,I73)</f>
        <v>226762.80000000002</v>
      </c>
    </row>
    <row r="49" spans="1:11" ht="15" customHeight="1" x14ac:dyDescent="0.25">
      <c r="A49" s="180" t="s">
        <v>120</v>
      </c>
      <c r="B49" s="181"/>
      <c r="C49" s="182"/>
      <c r="D49" s="32" t="s">
        <v>124</v>
      </c>
      <c r="E49" s="39"/>
      <c r="F49" s="71"/>
      <c r="G49" s="71">
        <f>SUM(G61,G62,G66,G69,G67,G68)</f>
        <v>143309.37</v>
      </c>
      <c r="H49" s="71">
        <f>SUM(H61,H62,H66,H69,H67,H68)</f>
        <v>143309.37</v>
      </c>
      <c r="I49" s="71">
        <f>SUM(I61,I62,I66,I69,I67,I68)</f>
        <v>143309.37</v>
      </c>
    </row>
    <row r="50" spans="1:11" x14ac:dyDescent="0.25">
      <c r="A50" s="198">
        <v>31</v>
      </c>
      <c r="B50" s="199"/>
      <c r="C50" s="200"/>
      <c r="D50" s="25" t="s">
        <v>11</v>
      </c>
      <c r="E50" s="39"/>
      <c r="F50" s="71"/>
      <c r="G50" s="71">
        <f>SUM(G53,G64,G66,G67,G71,G74)</f>
        <v>310680.45</v>
      </c>
      <c r="H50" s="71">
        <f>SUM(H53,H64,H66,H67,H71,H74)</f>
        <v>310680.45</v>
      </c>
      <c r="I50" s="71">
        <f>SUM(I53,I64,I66,I67,I71,I74)</f>
        <v>310680.45</v>
      </c>
      <c r="K50" s="48"/>
    </row>
    <row r="51" spans="1:11" x14ac:dyDescent="0.25">
      <c r="A51" s="189">
        <v>32</v>
      </c>
      <c r="B51" s="190"/>
      <c r="C51" s="191"/>
      <c r="D51" s="25" t="s">
        <v>21</v>
      </c>
      <c r="E51" s="39"/>
      <c r="F51" s="71"/>
      <c r="G51" s="71">
        <f>SUM(G54,G61,G62,G65,G68,G69,G72)</f>
        <v>21391.72</v>
      </c>
      <c r="H51" s="71">
        <f>SUM(H54,H61,H62,H65,H68,H69,H72)</f>
        <v>21391.72</v>
      </c>
      <c r="I51" s="71">
        <f>SUM(I54,I61,I62,I65,I68,I69,I72)</f>
        <v>21391.72</v>
      </c>
    </row>
    <row r="52" spans="1:11" x14ac:dyDescent="0.25">
      <c r="A52" s="192" t="s">
        <v>125</v>
      </c>
      <c r="B52" s="193"/>
      <c r="C52" s="194"/>
      <c r="D52" s="142" t="s">
        <v>126</v>
      </c>
      <c r="E52" s="85">
        <f>SUM(E53,E54)</f>
        <v>62902.559999999998</v>
      </c>
      <c r="F52" s="85">
        <f t="shared" ref="F52:I52" si="9">SUM(F53,F54)</f>
        <v>69191.05</v>
      </c>
      <c r="G52" s="85">
        <f t="shared" si="9"/>
        <v>118984</v>
      </c>
      <c r="H52" s="85">
        <f t="shared" si="9"/>
        <v>118984</v>
      </c>
      <c r="I52" s="85">
        <f t="shared" si="9"/>
        <v>118984</v>
      </c>
    </row>
    <row r="53" spans="1:11" ht="25.5" x14ac:dyDescent="0.25">
      <c r="A53" s="62" t="s">
        <v>116</v>
      </c>
      <c r="B53" s="63"/>
      <c r="C53" s="64">
        <v>31</v>
      </c>
      <c r="D53" s="61" t="s">
        <v>11</v>
      </c>
      <c r="E53" s="39">
        <v>62195.53</v>
      </c>
      <c r="F53" s="71">
        <v>67731.100000000006</v>
      </c>
      <c r="G53" s="71">
        <v>117670</v>
      </c>
      <c r="H53" s="71">
        <v>117670</v>
      </c>
      <c r="I53" s="71">
        <v>117670</v>
      </c>
    </row>
    <row r="54" spans="1:11" x14ac:dyDescent="0.25">
      <c r="A54" s="62">
        <v>11</v>
      </c>
      <c r="B54" s="63"/>
      <c r="C54" s="64">
        <v>32</v>
      </c>
      <c r="D54" s="61" t="s">
        <v>21</v>
      </c>
      <c r="E54" s="39">
        <v>707.03</v>
      </c>
      <c r="F54" s="71">
        <v>1459.95</v>
      </c>
      <c r="G54" s="71">
        <v>1314</v>
      </c>
      <c r="H54" s="71">
        <v>1314</v>
      </c>
      <c r="I54" s="71">
        <v>1314</v>
      </c>
    </row>
    <row r="55" spans="1:11" ht="25.5" x14ac:dyDescent="0.25">
      <c r="A55" s="192" t="s">
        <v>127</v>
      </c>
      <c r="B55" s="193"/>
      <c r="C55" s="194"/>
      <c r="D55" s="88" t="s">
        <v>128</v>
      </c>
      <c r="E55" s="85">
        <v>33879.08</v>
      </c>
      <c r="F55" s="86">
        <v>35210</v>
      </c>
      <c r="G55" s="86">
        <v>36972</v>
      </c>
      <c r="H55" s="86">
        <v>38000</v>
      </c>
      <c r="I55" s="91">
        <v>38000</v>
      </c>
    </row>
    <row r="56" spans="1:11" ht="25.5" x14ac:dyDescent="0.25">
      <c r="A56" s="62" t="s">
        <v>116</v>
      </c>
      <c r="B56" s="63"/>
      <c r="C56" s="64">
        <v>37</v>
      </c>
      <c r="D56" s="61" t="s">
        <v>129</v>
      </c>
      <c r="E56" s="39">
        <v>33879.08</v>
      </c>
      <c r="F56" s="71">
        <v>35210</v>
      </c>
      <c r="G56" s="71">
        <v>36972</v>
      </c>
      <c r="H56" s="71">
        <v>38000</v>
      </c>
      <c r="I56" s="90">
        <v>38000</v>
      </c>
    </row>
    <row r="57" spans="1:11" x14ac:dyDescent="0.25">
      <c r="A57" s="192" t="s">
        <v>130</v>
      </c>
      <c r="B57" s="193"/>
      <c r="C57" s="194"/>
      <c r="D57" s="88" t="s">
        <v>131</v>
      </c>
      <c r="E57" s="85">
        <f>SUM(E58,E59,E60,E61,E62)</f>
        <v>15486.559999999998</v>
      </c>
      <c r="F57" s="85">
        <f t="shared" ref="F57:I57" si="10">SUM(F58,F59,F60,F61,F62)</f>
        <v>18963.169999999998</v>
      </c>
      <c r="G57" s="105">
        <f t="shared" si="10"/>
        <v>7512.75</v>
      </c>
      <c r="H57" s="85">
        <f t="shared" si="10"/>
        <v>7512.75</v>
      </c>
      <c r="I57" s="85">
        <f t="shared" si="10"/>
        <v>7512.75</v>
      </c>
    </row>
    <row r="58" spans="1:11" ht="25.5" x14ac:dyDescent="0.25">
      <c r="A58" s="62" t="s">
        <v>116</v>
      </c>
      <c r="B58" s="63"/>
      <c r="C58" s="64">
        <v>32</v>
      </c>
      <c r="D58" s="61" t="s">
        <v>131</v>
      </c>
      <c r="E58" s="39">
        <v>6878.33</v>
      </c>
      <c r="F58" s="71"/>
      <c r="G58" s="71"/>
      <c r="H58" s="71"/>
      <c r="I58" s="90"/>
    </row>
    <row r="59" spans="1:11" x14ac:dyDescent="0.25">
      <c r="A59" s="78">
        <v>54</v>
      </c>
      <c r="B59" s="79"/>
      <c r="C59" s="80"/>
      <c r="D59" s="81" t="s">
        <v>131</v>
      </c>
      <c r="E59" s="39">
        <v>2253.9499999999998</v>
      </c>
      <c r="F59" s="71">
        <v>11968.01</v>
      </c>
      <c r="G59" s="71"/>
      <c r="H59" s="71"/>
      <c r="I59" s="90"/>
    </row>
    <row r="60" spans="1:11" x14ac:dyDescent="0.25">
      <c r="A60" s="78">
        <v>11</v>
      </c>
      <c r="B60" s="79"/>
      <c r="C60" s="80">
        <v>32</v>
      </c>
      <c r="D60" s="81" t="s">
        <v>145</v>
      </c>
      <c r="E60" s="39">
        <v>1420.44</v>
      </c>
      <c r="F60" s="71"/>
      <c r="G60" s="71"/>
      <c r="H60" s="71"/>
      <c r="I60" s="90"/>
    </row>
    <row r="61" spans="1:11" x14ac:dyDescent="0.25">
      <c r="A61" s="78">
        <v>57</v>
      </c>
      <c r="B61" s="79"/>
      <c r="C61" s="80">
        <v>32</v>
      </c>
      <c r="D61" s="81" t="s">
        <v>145</v>
      </c>
      <c r="E61" s="39">
        <v>364.9</v>
      </c>
      <c r="F61" s="71"/>
      <c r="G61" s="71">
        <v>864.3</v>
      </c>
      <c r="H61" s="71">
        <v>864.3</v>
      </c>
      <c r="I61" s="90">
        <v>864.3</v>
      </c>
    </row>
    <row r="62" spans="1:11" x14ac:dyDescent="0.25">
      <c r="A62" s="62">
        <v>54</v>
      </c>
      <c r="B62" s="63"/>
      <c r="C62" s="64">
        <v>32</v>
      </c>
      <c r="D62" s="61" t="s">
        <v>132</v>
      </c>
      <c r="E62" s="39">
        <v>4568.9399999999996</v>
      </c>
      <c r="F62" s="71">
        <v>6995.16</v>
      </c>
      <c r="G62" s="71">
        <v>6648.45</v>
      </c>
      <c r="H62" s="71">
        <v>6648.45</v>
      </c>
      <c r="I62" s="90">
        <v>6648.45</v>
      </c>
    </row>
    <row r="63" spans="1:11" x14ac:dyDescent="0.25">
      <c r="A63" s="192" t="s">
        <v>134</v>
      </c>
      <c r="B63" s="193"/>
      <c r="C63" s="194"/>
      <c r="D63" s="88" t="s">
        <v>133</v>
      </c>
      <c r="E63" s="85">
        <f>SUM(E64,E65,E66,E69)</f>
        <v>73861.119999999995</v>
      </c>
      <c r="F63" s="86">
        <f>SUM(F64,F65,F66,F69)</f>
        <v>80352.570000000007</v>
      </c>
      <c r="G63" s="89">
        <f>SUM(G64,G65,G66,G67,G68,G69)</f>
        <v>160597.41999999998</v>
      </c>
      <c r="H63" s="89">
        <f t="shared" ref="H63:I63" si="11">SUM(H64,H65,H66,H67,H68,H69)</f>
        <v>160597.41999999998</v>
      </c>
      <c r="I63" s="89">
        <f t="shared" si="11"/>
        <v>160597.41999999998</v>
      </c>
    </row>
    <row r="64" spans="1:11" ht="25.5" x14ac:dyDescent="0.25">
      <c r="A64" s="62" t="s">
        <v>116</v>
      </c>
      <c r="B64" s="63"/>
      <c r="C64" s="64">
        <v>31</v>
      </c>
      <c r="D64" s="61" t="s">
        <v>11</v>
      </c>
      <c r="E64" s="39">
        <v>16793.96</v>
      </c>
      <c r="F64" s="71"/>
      <c r="G64" s="71">
        <v>23585.45</v>
      </c>
      <c r="H64" s="71">
        <v>23585.45</v>
      </c>
      <c r="I64" s="71">
        <v>23585.45</v>
      </c>
    </row>
    <row r="65" spans="1:9" x14ac:dyDescent="0.25">
      <c r="A65" s="62">
        <v>11</v>
      </c>
      <c r="B65" s="63"/>
      <c r="C65" s="64">
        <v>32</v>
      </c>
      <c r="D65" s="61" t="s">
        <v>21</v>
      </c>
      <c r="E65" s="39">
        <v>0</v>
      </c>
      <c r="F65" s="71"/>
      <c r="G65" s="71">
        <v>1215.3499999999999</v>
      </c>
      <c r="H65" s="71">
        <v>1215.3499999999999</v>
      </c>
      <c r="I65" s="71">
        <v>1215.3499999999999</v>
      </c>
    </row>
    <row r="66" spans="1:9" x14ac:dyDescent="0.25">
      <c r="A66" s="62">
        <v>54</v>
      </c>
      <c r="B66" s="63"/>
      <c r="C66" s="64">
        <v>31</v>
      </c>
      <c r="D66" s="61" t="s">
        <v>11</v>
      </c>
      <c r="E66" s="39">
        <v>56488.82</v>
      </c>
      <c r="F66" s="71">
        <v>69832.77</v>
      </c>
      <c r="G66" s="71">
        <v>106152.25</v>
      </c>
      <c r="H66" s="71">
        <v>106152.25</v>
      </c>
      <c r="I66" s="71">
        <v>106152.25</v>
      </c>
    </row>
    <row r="67" spans="1:9" x14ac:dyDescent="0.25">
      <c r="A67" s="101">
        <v>57</v>
      </c>
      <c r="B67" s="102"/>
      <c r="C67" s="103">
        <v>31</v>
      </c>
      <c r="D67" s="104" t="s">
        <v>11</v>
      </c>
      <c r="E67" s="39">
        <v>9968.6200000000008</v>
      </c>
      <c r="F67" s="71"/>
      <c r="G67" s="71">
        <v>18732.75</v>
      </c>
      <c r="H67" s="71">
        <v>18732.75</v>
      </c>
      <c r="I67" s="71">
        <v>18732.75</v>
      </c>
    </row>
    <row r="68" spans="1:9" x14ac:dyDescent="0.25">
      <c r="A68" s="101">
        <v>54</v>
      </c>
      <c r="B68" s="102"/>
      <c r="C68" s="103">
        <v>32</v>
      </c>
      <c r="D68" s="104" t="s">
        <v>21</v>
      </c>
      <c r="E68" s="39">
        <v>3277.25</v>
      </c>
      <c r="F68" s="71"/>
      <c r="G68" s="71">
        <v>9274.8799999999992</v>
      </c>
      <c r="H68" s="71">
        <v>9274.8799999999992</v>
      </c>
      <c r="I68" s="71">
        <v>9274.8799999999992</v>
      </c>
    </row>
    <row r="69" spans="1:9" x14ac:dyDescent="0.25">
      <c r="A69" s="62">
        <v>57</v>
      </c>
      <c r="B69" s="63"/>
      <c r="C69" s="64">
        <v>32</v>
      </c>
      <c r="D69" s="61" t="s">
        <v>21</v>
      </c>
      <c r="E69" s="39">
        <v>578.34</v>
      </c>
      <c r="F69" s="71">
        <v>10519.8</v>
      </c>
      <c r="G69" s="71">
        <v>1636.74</v>
      </c>
      <c r="H69" s="71">
        <v>1636.74</v>
      </c>
      <c r="I69" s="71">
        <v>1636.74</v>
      </c>
    </row>
    <row r="70" spans="1:9" x14ac:dyDescent="0.25">
      <c r="A70" s="192" t="s">
        <v>135</v>
      </c>
      <c r="B70" s="193"/>
      <c r="C70" s="194"/>
      <c r="D70" s="88" t="s">
        <v>136</v>
      </c>
      <c r="E70" s="85">
        <f>SUM(E71,E72)</f>
        <v>14124.210000000001</v>
      </c>
      <c r="F70" s="85">
        <f t="shared" ref="F70:I70" si="12">SUM(F71,F72)</f>
        <v>15203.4</v>
      </c>
      <c r="G70" s="105">
        <f t="shared" si="12"/>
        <v>18630.5</v>
      </c>
      <c r="H70" s="85">
        <f t="shared" si="12"/>
        <v>18630.5</v>
      </c>
      <c r="I70" s="85">
        <f t="shared" si="12"/>
        <v>18630.5</v>
      </c>
    </row>
    <row r="71" spans="1:9" ht="25.5" x14ac:dyDescent="0.25">
      <c r="A71" s="66" t="s">
        <v>116</v>
      </c>
      <c r="B71" s="67"/>
      <c r="C71" s="68">
        <v>31</v>
      </c>
      <c r="D71" s="69" t="s">
        <v>11</v>
      </c>
      <c r="E71" s="39">
        <v>13777.12</v>
      </c>
      <c r="F71" s="71">
        <v>14765.41</v>
      </c>
      <c r="G71" s="71">
        <v>18192.5</v>
      </c>
      <c r="H71" s="71">
        <v>18192.5</v>
      </c>
      <c r="I71" s="90">
        <v>18192.5</v>
      </c>
    </row>
    <row r="72" spans="1:9" x14ac:dyDescent="0.25">
      <c r="A72" s="66"/>
      <c r="B72" s="67"/>
      <c r="C72" s="68">
        <v>32</v>
      </c>
      <c r="D72" s="69" t="s">
        <v>21</v>
      </c>
      <c r="E72" s="39">
        <v>347.09</v>
      </c>
      <c r="F72" s="71">
        <v>437.99</v>
      </c>
      <c r="G72" s="71">
        <v>438</v>
      </c>
      <c r="H72" s="71">
        <v>438</v>
      </c>
      <c r="I72" s="90">
        <v>438</v>
      </c>
    </row>
    <row r="73" spans="1:9" ht="25.5" x14ac:dyDescent="0.25">
      <c r="A73" s="192" t="s">
        <v>137</v>
      </c>
      <c r="B73" s="193"/>
      <c r="C73" s="194"/>
      <c r="D73" s="143" t="s">
        <v>150</v>
      </c>
      <c r="E73" s="85">
        <v>0</v>
      </c>
      <c r="F73" s="86">
        <v>14114</v>
      </c>
      <c r="G73" s="89">
        <v>26347.5</v>
      </c>
      <c r="H73" s="89">
        <v>26347.5</v>
      </c>
      <c r="I73" s="89">
        <v>26347.5</v>
      </c>
    </row>
    <row r="74" spans="1:9" ht="25.5" x14ac:dyDescent="0.25">
      <c r="A74" s="66" t="s">
        <v>116</v>
      </c>
      <c r="B74" s="67"/>
      <c r="C74" s="68">
        <v>31</v>
      </c>
      <c r="D74" s="69" t="s">
        <v>11</v>
      </c>
      <c r="E74" s="39">
        <v>0</v>
      </c>
      <c r="F74" s="71">
        <v>14114</v>
      </c>
      <c r="G74" s="71">
        <v>26347.5</v>
      </c>
      <c r="H74" s="71">
        <v>26347.5</v>
      </c>
      <c r="I74" s="90">
        <v>26347.5</v>
      </c>
    </row>
    <row r="75" spans="1:9" x14ac:dyDescent="0.25">
      <c r="A75" s="62">
        <v>11</v>
      </c>
      <c r="B75" s="63"/>
      <c r="C75" s="64">
        <v>32</v>
      </c>
      <c r="D75" s="61" t="s">
        <v>21</v>
      </c>
      <c r="E75" s="8">
        <v>0</v>
      </c>
      <c r="F75" s="71"/>
      <c r="G75" s="71">
        <v>0</v>
      </c>
      <c r="H75" s="71"/>
      <c r="I75" s="90"/>
    </row>
  </sheetData>
  <mergeCells count="25">
    <mergeCell ref="A73:C73"/>
    <mergeCell ref="A52:C52"/>
    <mergeCell ref="A55:C55"/>
    <mergeCell ref="A57:C57"/>
    <mergeCell ref="A63:C63"/>
    <mergeCell ref="A70:C70"/>
    <mergeCell ref="A8:C8"/>
    <mergeCell ref="A9:C9"/>
    <mergeCell ref="A11:C11"/>
    <mergeCell ref="A10:C10"/>
    <mergeCell ref="A51:C51"/>
    <mergeCell ref="A13:C13"/>
    <mergeCell ref="A16:C16"/>
    <mergeCell ref="A19:C19"/>
    <mergeCell ref="A32:C32"/>
    <mergeCell ref="A35:C35"/>
    <mergeCell ref="A47:C47"/>
    <mergeCell ref="A48:C48"/>
    <mergeCell ref="A49:C49"/>
    <mergeCell ref="A50:C50"/>
    <mergeCell ref="A6:C6"/>
    <mergeCell ref="A7:C7"/>
    <mergeCell ref="A1:I1"/>
    <mergeCell ref="A3:I3"/>
    <mergeCell ref="A5:C5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SAŽETAK</vt:lpstr>
      <vt:lpstr> Račun prihoda i rashoda</vt:lpstr>
      <vt:lpstr>Prihodi i rashodi po izvorima</vt:lpstr>
      <vt:lpstr>Rashodi prema funkcijskoj kl</vt:lpstr>
      <vt:lpstr>Račun financiranja</vt:lpstr>
      <vt:lpstr>Račun financiranja po izvorima</vt:lpstr>
      <vt:lpstr>POSEBNI DIO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Korisnik</cp:lastModifiedBy>
  <cp:lastPrinted>2023-10-21T09:35:43Z</cp:lastPrinted>
  <dcterms:created xsi:type="dcterms:W3CDTF">2022-08-12T12:51:27Z</dcterms:created>
  <dcterms:modified xsi:type="dcterms:W3CDTF">2023-10-23T06:43:39Z</dcterms:modified>
</cp:coreProperties>
</file>