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cijsko izvješće 2023\"/>
    </mc:Choice>
  </mc:AlternateContent>
  <bookViews>
    <workbookView xWindow="0" yWindow="0" windowWidth="28800" windowHeight="11100" firstSheet="2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 l="1"/>
  <c r="G6" i="7"/>
  <c r="H32" i="3" l="1"/>
  <c r="G190" i="7" l="1"/>
  <c r="G189" i="7"/>
  <c r="G183" i="7"/>
  <c r="G184" i="7"/>
  <c r="F182" i="7" l="1"/>
  <c r="E182" i="7"/>
  <c r="F11" i="5" l="1"/>
  <c r="F12" i="5"/>
  <c r="F13" i="5"/>
  <c r="E11" i="5"/>
  <c r="E12" i="5"/>
  <c r="E13" i="5"/>
  <c r="E10" i="5"/>
  <c r="F10" i="5"/>
  <c r="F27" i="8"/>
  <c r="F28" i="8"/>
  <c r="F29" i="8"/>
  <c r="F30" i="8"/>
  <c r="F31" i="8"/>
  <c r="F32" i="8"/>
  <c r="F33" i="8"/>
  <c r="F34" i="8"/>
  <c r="F35" i="8"/>
  <c r="F36" i="8"/>
  <c r="F37" i="8"/>
  <c r="F38" i="8"/>
  <c r="E27" i="8"/>
  <c r="E28" i="8"/>
  <c r="E29" i="8"/>
  <c r="E30" i="8"/>
  <c r="E31" i="8"/>
  <c r="E32" i="8"/>
  <c r="E33" i="8"/>
  <c r="E34" i="8"/>
  <c r="E35" i="8"/>
  <c r="E36" i="8"/>
  <c r="E37" i="8"/>
  <c r="E38" i="8"/>
  <c r="F26" i="8"/>
  <c r="E26" i="8"/>
  <c r="F16" i="8"/>
  <c r="F11" i="8"/>
  <c r="F12" i="8"/>
  <c r="F13" i="8"/>
  <c r="F14" i="8"/>
  <c r="F15" i="8"/>
  <c r="F17" i="8"/>
  <c r="F18" i="8"/>
  <c r="F19" i="8"/>
  <c r="F20" i="8"/>
  <c r="F21" i="8"/>
  <c r="F10" i="8"/>
  <c r="E11" i="8"/>
  <c r="E12" i="8"/>
  <c r="E14" i="8"/>
  <c r="E15" i="8"/>
  <c r="E16" i="8"/>
  <c r="E17" i="8"/>
  <c r="E19" i="8"/>
  <c r="E20" i="8"/>
  <c r="E21" i="8"/>
  <c r="E12" i="3" l="1"/>
  <c r="E11" i="3" s="1"/>
  <c r="C10" i="8"/>
  <c r="G9" i="7" l="1"/>
  <c r="G34" i="7"/>
  <c r="G35" i="7"/>
  <c r="G36" i="7"/>
  <c r="G37" i="7"/>
  <c r="G41" i="7"/>
  <c r="G42" i="7"/>
  <c r="G43" i="7"/>
  <c r="G44" i="7"/>
  <c r="G51" i="7"/>
  <c r="G52" i="7"/>
  <c r="G53" i="7"/>
  <c r="G54" i="7"/>
  <c r="G58" i="7"/>
  <c r="G59" i="7"/>
  <c r="G68" i="7"/>
  <c r="G69" i="7"/>
  <c r="G70" i="7"/>
  <c r="G88" i="7"/>
  <c r="G92" i="7"/>
  <c r="G96" i="7"/>
  <c r="G97" i="7"/>
  <c r="G101" i="7"/>
  <c r="G102" i="7"/>
  <c r="G103" i="7"/>
  <c r="G115" i="7"/>
  <c r="G116" i="7"/>
  <c r="G119" i="7"/>
  <c r="G120" i="7"/>
  <c r="G125" i="7"/>
  <c r="G131" i="7"/>
  <c r="G132" i="7"/>
  <c r="G141" i="7"/>
  <c r="G142" i="7"/>
  <c r="G148" i="7"/>
  <c r="G154" i="7"/>
  <c r="G155" i="7"/>
  <c r="G156" i="7"/>
  <c r="G159" i="7"/>
  <c r="G160" i="7"/>
  <c r="G163" i="7"/>
  <c r="G164" i="7"/>
  <c r="G173" i="7"/>
  <c r="G174" i="7"/>
  <c r="G176" i="7"/>
  <c r="G177" i="7"/>
  <c r="G178" i="7"/>
  <c r="G179" i="7"/>
  <c r="G187" i="7"/>
  <c r="G212" i="7"/>
  <c r="G245" i="7"/>
  <c r="G255" i="7"/>
  <c r="G258" i="7"/>
  <c r="G260" i="7"/>
  <c r="G182" i="7" l="1"/>
  <c r="F29" i="7"/>
  <c r="F20" i="7"/>
  <c r="F14" i="7"/>
  <c r="E104" i="7" l="1"/>
  <c r="F166" i="7" l="1"/>
  <c r="F165" i="7" s="1"/>
  <c r="E165" i="7" l="1"/>
  <c r="G165" i="7" s="1"/>
  <c r="G166" i="7"/>
  <c r="E228" i="7"/>
  <c r="F238" i="7"/>
  <c r="F237" i="7" s="1"/>
  <c r="G237" i="7" s="1"/>
  <c r="F213" i="7"/>
  <c r="F221" i="7"/>
  <c r="F220" i="7" s="1"/>
  <c r="G220" i="7" s="1"/>
  <c r="F230" i="7"/>
  <c r="G230" i="7" s="1"/>
  <c r="G213" i="7" l="1"/>
  <c r="E194" i="7"/>
  <c r="F211" i="7"/>
  <c r="F228" i="7"/>
  <c r="G228" i="7" s="1"/>
  <c r="E211" i="7"/>
  <c r="E140" i="7"/>
  <c r="E143" i="7"/>
  <c r="F124" i="7"/>
  <c r="F118" i="7"/>
  <c r="E118" i="7"/>
  <c r="F95" i="7"/>
  <c r="E95" i="7"/>
  <c r="G211" i="7" l="1"/>
  <c r="G118" i="7"/>
  <c r="G95" i="7"/>
  <c r="F123" i="7"/>
  <c r="G123" i="7" s="1"/>
  <c r="G124" i="7"/>
  <c r="E193" i="7"/>
  <c r="F113" i="7" l="1"/>
  <c r="F84" i="7"/>
  <c r="F79" i="7"/>
  <c r="F60" i="7"/>
  <c r="E57" i="7"/>
  <c r="F57" i="7" l="1"/>
  <c r="G60" i="7"/>
  <c r="F76" i="7"/>
  <c r="F108" i="7"/>
  <c r="F261" i="7"/>
  <c r="F259" i="7" s="1"/>
  <c r="F248" i="7"/>
  <c r="E246" i="7"/>
  <c r="F196" i="7"/>
  <c r="G196" i="7" s="1"/>
  <c r="F203" i="7"/>
  <c r="G203" i="7" s="1"/>
  <c r="F150" i="7"/>
  <c r="G150" i="7" s="1"/>
  <c r="F158" i="7"/>
  <c r="G158" i="7" s="1"/>
  <c r="F149" i="7"/>
  <c r="F143" i="7"/>
  <c r="F246" i="7" l="1"/>
  <c r="G246" i="7" s="1"/>
  <c r="G248" i="7"/>
  <c r="F105" i="7"/>
  <c r="G105" i="7" s="1"/>
  <c r="G57" i="7"/>
  <c r="E259" i="7"/>
  <c r="G259" i="7" s="1"/>
  <c r="G261" i="7"/>
  <c r="F74" i="7"/>
  <c r="F194" i="7"/>
  <c r="F140" i="7"/>
  <c r="G140" i="7" s="1"/>
  <c r="E130" i="7"/>
  <c r="F136" i="7"/>
  <c r="F75" i="7"/>
  <c r="F104" i="7" l="1"/>
  <c r="G104" i="7" s="1"/>
  <c r="F193" i="7"/>
  <c r="G193" i="7" s="1"/>
  <c r="G194" i="7"/>
  <c r="F130" i="7"/>
  <c r="G130" i="7" s="1"/>
  <c r="G136" i="7"/>
  <c r="E75" i="7"/>
  <c r="G75" i="7" s="1"/>
  <c r="E74" i="7"/>
  <c r="G73" i="7" l="1"/>
  <c r="G74" i="7"/>
  <c r="F89" i="7"/>
  <c r="F11" i="7" l="1"/>
  <c r="F10" i="7" l="1"/>
  <c r="G10" i="7" s="1"/>
  <c r="F45" i="7"/>
  <c r="F38" i="7" l="1"/>
  <c r="D12" i="5"/>
  <c r="H44" i="3" l="1"/>
  <c r="H45" i="3"/>
  <c r="H46" i="3"/>
  <c r="H82" i="3"/>
  <c r="H86" i="3"/>
  <c r="H90" i="3"/>
  <c r="H94" i="3"/>
  <c r="H103" i="3"/>
  <c r="G44" i="3"/>
  <c r="G45" i="3"/>
  <c r="G46" i="3"/>
  <c r="G47" i="3"/>
  <c r="G48" i="3"/>
  <c r="G49" i="3"/>
  <c r="G50" i="3"/>
  <c r="G51" i="3"/>
  <c r="G53" i="3"/>
  <c r="G54" i="3"/>
  <c r="G55" i="3"/>
  <c r="G56" i="3"/>
  <c r="G59" i="3"/>
  <c r="G60" i="3"/>
  <c r="G61" i="3"/>
  <c r="G62" i="3"/>
  <c r="G63" i="3"/>
  <c r="G64" i="3"/>
  <c r="G66" i="3"/>
  <c r="G67" i="3"/>
  <c r="G68" i="3"/>
  <c r="G69" i="3"/>
  <c r="G70" i="3"/>
  <c r="G71" i="3"/>
  <c r="G72" i="3"/>
  <c r="G73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4" i="3"/>
  <c r="G96" i="3"/>
  <c r="G98" i="3"/>
  <c r="G99" i="3"/>
  <c r="G101" i="3"/>
  <c r="G102" i="3"/>
  <c r="G32" i="3"/>
  <c r="H14" i="3"/>
  <c r="H15" i="3"/>
  <c r="H19" i="3"/>
  <c r="H20" i="3"/>
  <c r="H21" i="3"/>
  <c r="H22" i="3"/>
  <c r="H23" i="3"/>
  <c r="H24" i="3"/>
  <c r="H25" i="3"/>
  <c r="H26" i="3"/>
  <c r="H27" i="3"/>
  <c r="H28" i="3"/>
  <c r="H29" i="3"/>
  <c r="H31" i="3"/>
  <c r="H33" i="3"/>
  <c r="H34" i="3"/>
  <c r="G14" i="3"/>
  <c r="G15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1" i="3"/>
  <c r="G33" i="3"/>
  <c r="G34" i="3"/>
  <c r="J9" i="10" l="1"/>
  <c r="J11" i="10"/>
  <c r="J13" i="10"/>
  <c r="J8" i="10"/>
  <c r="I9" i="10"/>
  <c r="I11" i="10"/>
  <c r="I12" i="10"/>
  <c r="I13" i="10"/>
  <c r="I14" i="10"/>
  <c r="I8" i="10"/>
  <c r="F16" i="3"/>
  <c r="D10" i="8"/>
  <c r="E10" i="8" s="1"/>
  <c r="H16" i="3" l="1"/>
  <c r="F74" i="3" l="1"/>
  <c r="D74" i="3"/>
  <c r="F65" i="3"/>
  <c r="D65" i="3"/>
  <c r="F58" i="3"/>
  <c r="F52" i="3" s="1"/>
  <c r="D58" i="3"/>
  <c r="D52" i="3" s="1"/>
  <c r="D16" i="3"/>
  <c r="G16" i="3" s="1"/>
  <c r="F13" i="3"/>
  <c r="F12" i="3" s="1"/>
  <c r="D13" i="3"/>
  <c r="D12" i="3" s="1"/>
  <c r="D11" i="3" s="1"/>
  <c r="F11" i="3" l="1"/>
  <c r="G12" i="3"/>
  <c r="H12" i="3"/>
  <c r="H52" i="3"/>
  <c r="F43" i="3"/>
  <c r="G52" i="3"/>
  <c r="G65" i="3"/>
  <c r="H13" i="3"/>
  <c r="G13" i="3"/>
  <c r="G58" i="3"/>
  <c r="G74" i="3"/>
  <c r="G11" i="3" l="1"/>
  <c r="H11" i="3"/>
  <c r="D18" i="8" l="1"/>
  <c r="B18" i="8"/>
  <c r="G12" i="10"/>
  <c r="J12" i="10" s="1"/>
  <c r="F12" i="10"/>
  <c r="H12" i="10"/>
  <c r="E18" i="8" l="1"/>
  <c r="F93" i="3"/>
  <c r="G93" i="3" s="1"/>
  <c r="F42" i="3" l="1"/>
  <c r="D36" i="8" l="1"/>
  <c r="D26" i="8" l="1"/>
  <c r="C12" i="5" l="1"/>
  <c r="E93" i="3" l="1"/>
  <c r="H93" i="3" s="1"/>
  <c r="E43" i="3"/>
  <c r="H43" i="3" s="1"/>
  <c r="E42" i="3" l="1"/>
  <c r="H42" i="3" s="1"/>
  <c r="C26" i="8"/>
  <c r="B12" i="5" l="1"/>
  <c r="D43" i="3" l="1"/>
  <c r="D42" i="3" l="1"/>
  <c r="G42" i="3" s="1"/>
  <c r="G43" i="3"/>
  <c r="B36" i="8"/>
  <c r="B26" i="8" s="1"/>
  <c r="F37" i="10" l="1"/>
  <c r="G37" i="10" s="1"/>
  <c r="H37" i="10" s="1"/>
  <c r="I37" i="10" s="1"/>
  <c r="J34" i="10" s="1"/>
  <c r="J37" i="10" s="1"/>
  <c r="J21" i="10"/>
  <c r="I21" i="10"/>
  <c r="H21" i="10"/>
  <c r="G21" i="10"/>
  <c r="F21" i="10"/>
  <c r="G14" i="10"/>
  <c r="J14" i="10" s="1"/>
  <c r="F14" i="10"/>
  <c r="H14" i="10"/>
  <c r="I22" i="10" l="1"/>
  <c r="I28" i="10" s="1"/>
  <c r="I29" i="10" s="1"/>
  <c r="H22" i="10"/>
  <c r="H28" i="10" s="1"/>
  <c r="H29" i="10" s="1"/>
  <c r="F22" i="10"/>
  <c r="F28" i="10" s="1"/>
  <c r="F29" i="10" s="1"/>
  <c r="G22" i="10"/>
  <c r="G28" i="10" s="1"/>
  <c r="G29" i="10" s="1"/>
  <c r="J22" i="10" l="1"/>
  <c r="J28" i="10" s="1"/>
  <c r="J29" i="10" s="1"/>
</calcChain>
</file>

<file path=xl/comments1.xml><?xml version="1.0" encoding="utf-8"?>
<comments xmlns="http://schemas.openxmlformats.org/spreadsheetml/2006/main">
  <authors>
    <author>Korisnik</author>
  </authors>
  <commentList>
    <comment ref="E26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Kamate,najam i donacije</t>
        </r>
      </text>
    </comment>
    <comment ref="E33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Nije planirano opremanje kuhinja 
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D19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uključeno 20.369,49 dio plaća PUN  6391
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I7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uključ.PUn21536,25
</t>
        </r>
      </text>
    </comment>
    <comment ref="J8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Uklj.PDV shema</t>
        </r>
      </text>
    </comment>
    <comment ref="L8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tekuće</t>
        </r>
      </text>
    </comment>
    <comment ref="N8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3221-132,72, 3223-132,72 i 3232- 2.734,56
</t>
        </r>
      </text>
    </comment>
    <comment ref="F18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Suđe prebačeno s 4511, 7898,77+ IZ OPR.KUHINJE</t>
        </r>
      </text>
    </comment>
    <comment ref="E41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Opremanje kuhinja 6711</t>
        </r>
      </text>
    </comment>
    <comment ref="F46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uklj.oprema iz prehrane</t>
        </r>
      </text>
    </comment>
    <comment ref="F81" authorId="0" shapeId="0">
      <text>
        <r>
          <rPr>
            <b/>
            <sz val="9"/>
            <color indexed="81"/>
            <rFont val="Segoe UI"/>
            <charset val="1"/>
          </rPr>
          <t>Korisnik</t>
        </r>
        <r>
          <rPr>
            <sz val="9"/>
            <color indexed="81"/>
            <rFont val="Segoe UI"/>
            <charset val="1"/>
          </rPr>
          <t xml:space="preserve">
namirnice 1,33</t>
        </r>
      </text>
    </comment>
    <comment ref="E82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uklj.za Sikirića 159,27
</t>
        </r>
      </text>
    </comment>
    <comment ref="F147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udžbenici</t>
        </r>
      </text>
    </comment>
    <comment ref="F178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uklj.prijevoz Smoković</t>
        </r>
      </text>
    </comment>
  </commentList>
</comments>
</file>

<file path=xl/sharedStrings.xml><?xml version="1.0" encoding="utf-8"?>
<sst xmlns="http://schemas.openxmlformats.org/spreadsheetml/2006/main" count="547" uniqueCount="279">
  <si>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</si>
  <si>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</si>
  <si>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</si>
  <si>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</si>
  <si>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</si>
  <si>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</si>
  <si>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</si>
  <si>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</si>
  <si>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</si>
  <si>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</si>
  <si>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</si>
  <si>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</si>
  <si>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</si>
  <si>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</si>
  <si>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</si>
  <si>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</si>
  <si>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</si>
  <si>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</si>
  <si>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</si>
  <si>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</si>
  <si>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</si>
  <si>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</si>
  <si>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</si>
  <si>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</si>
  <si>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</si>
  <si>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</si>
  <si>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</si>
  <si>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</si>
  <si>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</si>
  <si>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</si>
  <si>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</si>
  <si>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</si>
  <si>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</si>
  <si>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</si>
  <si>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</si>
  <si>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</si>
  <si>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</si>
  <si>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</si>
  <si>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</si>
  <si>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</si>
  <si>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</si>
  <si>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</si>
  <si>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</si>
  <si>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</si>
  <si>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</si>
  <si>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</si>
  <si>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</si>
  <si>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</si>
  <si>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</si>
  <si>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</si>
  <si>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</si>
  <si>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</si>
  <si>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</si>
  <si>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</si>
  <si>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</si>
  <si>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</si>
  <si>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</si>
  <si>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</si>
  <si>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</si>
  <si>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</si>
  <si>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</si>
  <si>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</si>
  <si>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</si>
  <si>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</si>
  <si>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</si>
  <si>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</si>
  <si>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</si>
  <si>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</si>
  <si>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</si>
  <si>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</si>
  <si>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</si>
  <si>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</si>
  <si>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</si>
  <si>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</si>
  <si>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</si>
  <si>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od imovine</t>
  </si>
  <si>
    <t>Prihodi od pruž.usl.najma i donacija</t>
  </si>
  <si>
    <t>Financijski rashodi</t>
  </si>
  <si>
    <t>Naknade građanima</t>
  </si>
  <si>
    <t>Rashodi za nabavu nep.dug.imovine</t>
  </si>
  <si>
    <t>Rashodi za dodatna ulaganja</t>
  </si>
  <si>
    <t>3  Vlastiti prihodi</t>
  </si>
  <si>
    <t>31/Prihodi od imovine</t>
  </si>
  <si>
    <t>31/Prihodi od najma</t>
  </si>
  <si>
    <t xml:space="preserve">  54 Prijenosi izm.proračun.korisnika</t>
  </si>
  <si>
    <t>61//Donacije</t>
  </si>
  <si>
    <t>31Vlastiti prihodi /kamate</t>
  </si>
  <si>
    <t>31/ vlastiti prihodi od najma</t>
  </si>
  <si>
    <t>61/Donacije</t>
  </si>
  <si>
    <t>4 prihodi za posebne namjene</t>
  </si>
  <si>
    <t>5- Pomoći</t>
  </si>
  <si>
    <t>54 Prijenosi  između pror.korisnika</t>
  </si>
  <si>
    <t>922/višak</t>
  </si>
  <si>
    <t>Izvor financiranja 11</t>
  </si>
  <si>
    <t>Osnovno obrazovanje standard</t>
  </si>
  <si>
    <t>Aktivnost 1012-01</t>
  </si>
  <si>
    <t>Materijalni rashodi škola</t>
  </si>
  <si>
    <t>Aktivnost 1012-02</t>
  </si>
  <si>
    <t>Rashodi za nabavu dug.imovine</t>
  </si>
  <si>
    <t>Aktivnost 1012-09</t>
  </si>
  <si>
    <t>Vlastiti i namjenski prihodi</t>
  </si>
  <si>
    <t>Aktivnost 1012-10</t>
  </si>
  <si>
    <t>Aktivnost 1012-11</t>
  </si>
  <si>
    <t>Aktivnost 1012-12</t>
  </si>
  <si>
    <t>Opremanje škola</t>
  </si>
  <si>
    <t>Izvor financiranja 5402</t>
  </si>
  <si>
    <t>Aktivnost 1013</t>
  </si>
  <si>
    <t>IZVANSTANDARDNI PROGRAMI</t>
  </si>
  <si>
    <t>Opći prihodi i primici</t>
  </si>
  <si>
    <t>Aktivnost 1013-6</t>
  </si>
  <si>
    <t>Program produženog boravka</t>
  </si>
  <si>
    <t>Aktivnost 1013-7</t>
  </si>
  <si>
    <t>Financiranje nabave dr.obr.materijala</t>
  </si>
  <si>
    <t>Naknade građanima u naravi</t>
  </si>
  <si>
    <t>Aktivnost 1013-13</t>
  </si>
  <si>
    <t>Prehrana učenika u OŠ</t>
  </si>
  <si>
    <t>Shema</t>
  </si>
  <si>
    <t>Škola puna mogućnosti</t>
  </si>
  <si>
    <t>Aktivnost 1013-14</t>
  </si>
  <si>
    <t>Aktivnost 1013-15</t>
  </si>
  <si>
    <t>Rano učenje talijanskog</t>
  </si>
  <si>
    <t>Aktivnost 1013-16</t>
  </si>
  <si>
    <t>09 Obrazovanje</t>
  </si>
  <si>
    <t>0912 Osnovno obrazovanje</t>
  </si>
  <si>
    <t>096- dodatne usluge u obrazovanj</t>
  </si>
  <si>
    <t>logoped</t>
  </si>
  <si>
    <t>shema</t>
  </si>
  <si>
    <t>Donacije</t>
  </si>
  <si>
    <t>Plaće</t>
  </si>
  <si>
    <t>Ostali rashodi za zaposlene</t>
  </si>
  <si>
    <t>Dopr.za zdravstveno osiguranje</t>
  </si>
  <si>
    <t>Službena putovanja</t>
  </si>
  <si>
    <t>Uredski materijal</t>
  </si>
  <si>
    <t>Energija</t>
  </si>
  <si>
    <t>Sitan inventar</t>
  </si>
  <si>
    <t>Rashodi za usluge</t>
  </si>
  <si>
    <t>Usluge telefona,pošte i prijevoza</t>
  </si>
  <si>
    <t>Komunalne usluge</t>
  </si>
  <si>
    <t>Zdravstvene usluge</t>
  </si>
  <si>
    <t>Intelektualne usluge</t>
  </si>
  <si>
    <t>Računalne usluge</t>
  </si>
  <si>
    <t>Ostale usluge</t>
  </si>
  <si>
    <t>Ostali nespomenuti rashodi</t>
  </si>
  <si>
    <t>Premije osiguranja</t>
  </si>
  <si>
    <t>Reprezentacija</t>
  </si>
  <si>
    <t>Članarine</t>
  </si>
  <si>
    <t>Pristojbe i naknade</t>
  </si>
  <si>
    <t>Zatezne kamate</t>
  </si>
  <si>
    <t>Naknade građanima i kućanstvima</t>
  </si>
  <si>
    <t>Postrojenja i oprema</t>
  </si>
  <si>
    <t>Plaće za zaposlene</t>
  </si>
  <si>
    <t>Naknada za prijevoz</t>
  </si>
  <si>
    <t>Naknade građanima u novcu</t>
  </si>
  <si>
    <t>Doprinosi na plaće</t>
  </si>
  <si>
    <t>Naknada troškova zaposlenim</t>
  </si>
  <si>
    <t>57/Pomoći iz proračuna</t>
  </si>
  <si>
    <t>Izvršenje za 2023</t>
  </si>
  <si>
    <t>prihodi po posebnim propisima</t>
  </si>
  <si>
    <t>Ostali nespomenuti prihodi</t>
  </si>
  <si>
    <t>Prihodi od prodaje proiz.i robe te pruženih usluga</t>
  </si>
  <si>
    <t>Prihodi od pruženih usluga</t>
  </si>
  <si>
    <t>Donacije od pravnih i fizičkih osoba</t>
  </si>
  <si>
    <t>Tekuće donacije</t>
  </si>
  <si>
    <t>Prihodi za financiranje rashoda poslovanja</t>
  </si>
  <si>
    <t>Prihodi za financiranje rashoda za nabavu nefinancijske imovine</t>
  </si>
  <si>
    <t>Plaće za redovan rad</t>
  </si>
  <si>
    <t>Doprinosi za zdravstveno osig</t>
  </si>
  <si>
    <t>Doprinos za zapošljavanje</t>
  </si>
  <si>
    <t>Naknade troškova zaposlenima</t>
  </si>
  <si>
    <t>Naknada za prijevoz na rad</t>
  </si>
  <si>
    <t>Ostale naknade tr.zaposlenim</t>
  </si>
  <si>
    <t>Stručno usavršavanje zaposl.</t>
  </si>
  <si>
    <t>Rashodi za materijal i energiju</t>
  </si>
  <si>
    <t>Materijal i sirovine</t>
  </si>
  <si>
    <t>Materijal i dijelovi za tek.inv.odr</t>
  </si>
  <si>
    <t>Sitan materijal</t>
  </si>
  <si>
    <t>Službena i radna odjeća</t>
  </si>
  <si>
    <t>Usluge telefona,pošte i prij</t>
  </si>
  <si>
    <t>Usluge tekućeg i inv.održavanja</t>
  </si>
  <si>
    <t>Usluge promidžbe i informiranja</t>
  </si>
  <si>
    <t>Intelektualne i osobne usluge</t>
  </si>
  <si>
    <t>Naknade za rad povjerenstva</t>
  </si>
  <si>
    <t>Troškovi sudskih postupaka</t>
  </si>
  <si>
    <t>Ostali financijski rashodi</t>
  </si>
  <si>
    <t>Bankarske usluge i us.pl.prometa</t>
  </si>
  <si>
    <t xml:space="preserve">Ostale naknade građanima </t>
  </si>
  <si>
    <t>Nakn.građ.i kućan. U novcu</t>
  </si>
  <si>
    <t>Ostali rashodi</t>
  </si>
  <si>
    <t>Ostale te.donacije u naravi</t>
  </si>
  <si>
    <t>Uredska oprema i namještaj</t>
  </si>
  <si>
    <t>Komunikacijska oprema</t>
  </si>
  <si>
    <t>Oprema za održavanje i zaštitu</t>
  </si>
  <si>
    <t>Sportska i glazbena oprema</t>
  </si>
  <si>
    <t>uređaji,strojevi i oprema</t>
  </si>
  <si>
    <t>Izvršenje 2023</t>
  </si>
  <si>
    <t>Prihodi od financijske imovine</t>
  </si>
  <si>
    <t>Kamate na oročena srestva</t>
  </si>
  <si>
    <t>PROGRAM  OSNOVNO OBRAZOVANJE-1012</t>
  </si>
  <si>
    <t>Stručno usavršavanje zaposlenika</t>
  </si>
  <si>
    <t>Uredski materijal i ostali mat.  trošk.</t>
  </si>
  <si>
    <t>Materijal za tekuće održavanje</t>
  </si>
  <si>
    <t>Ostali nespomenuti rashodi poslovanja</t>
  </si>
  <si>
    <t xml:space="preserve">Ostali nespomenuti rashodi </t>
  </si>
  <si>
    <t>Financijski rashodi škola</t>
  </si>
  <si>
    <t>Bankarske usluge</t>
  </si>
  <si>
    <t>Rashodi za nabavu proizv.dug.imovine</t>
  </si>
  <si>
    <t>Kapitalni projekt 1012-04</t>
  </si>
  <si>
    <t>Kapitalni projekt 1012-03</t>
  </si>
  <si>
    <t>Dodatna ulaganja na građ.objektima</t>
  </si>
  <si>
    <t>Izvor financiranja 57</t>
  </si>
  <si>
    <t>Plaće bruto</t>
  </si>
  <si>
    <t>Doprinos za zdravstveno osiguranj</t>
  </si>
  <si>
    <t>Doprinos za zapošljavanje/presude</t>
  </si>
  <si>
    <t>Izvor financiranja 926103</t>
  </si>
  <si>
    <t>Naknade za prijevoz</t>
  </si>
  <si>
    <t>Naknade za rad povjerenstva/mentori</t>
  </si>
  <si>
    <t>Pristojbe</t>
  </si>
  <si>
    <t>Izvor finaciranja  57</t>
  </si>
  <si>
    <t>Namirnice/ PDV shema</t>
  </si>
  <si>
    <t>Materijal za psihologa</t>
  </si>
  <si>
    <t>Usluge cateringa/prehrana 1,33</t>
  </si>
  <si>
    <t>Izvor financiranja 31</t>
  </si>
  <si>
    <t>Izvor financiranja 41</t>
  </si>
  <si>
    <t>Prihodi za posebne namjene</t>
  </si>
  <si>
    <t xml:space="preserve">Vlastiti prihodi </t>
  </si>
  <si>
    <t>Izvor finaciranja 9231</t>
  </si>
  <si>
    <t>Knjige,umjetnička djela</t>
  </si>
  <si>
    <t>Knjige/ udžbenici i lektira</t>
  </si>
  <si>
    <t>Izvor financiranja  11</t>
  </si>
  <si>
    <t>Doprinosi za plaće</t>
  </si>
  <si>
    <t>Dopr.za obvezno zdravstveno osig</t>
  </si>
  <si>
    <t>Materijalni rashodi prijevoz</t>
  </si>
  <si>
    <t>Naknade troškova zaposlenim</t>
  </si>
  <si>
    <t>Izvor finaciranja 11</t>
  </si>
  <si>
    <t>Izvor financiranja  57</t>
  </si>
  <si>
    <t>Doprinos za zdravstveno osiguranje</t>
  </si>
  <si>
    <t>Doprinosa za zdravstveno osiguranje</t>
  </si>
  <si>
    <t>Intel.usluge/edukacije</t>
  </si>
  <si>
    <t>Reprezentaciaja/edukacije</t>
  </si>
  <si>
    <t>Rashodi za usluge/ edukacije</t>
  </si>
  <si>
    <t>Uređaji , strojevi i oprema</t>
  </si>
  <si>
    <t>Knjige i umjetnička djela</t>
  </si>
  <si>
    <t xml:space="preserve">Knjige </t>
  </si>
  <si>
    <t xml:space="preserve">Pomoći </t>
  </si>
  <si>
    <t>Ostale naknade građ.i kućan.iz prorač</t>
  </si>
  <si>
    <t xml:space="preserve"> IZVRŠENJE FINANCIJSKI PLAN PRORAČUNSKOG KORISNIKA JEDINICE LOKALNE I PODRUČNE (REGIONALNE) SAMOUPRAVE 
ZA 2023. GODINU</t>
  </si>
  <si>
    <t>Skupina,podskupina ,odjeljak</t>
  </si>
  <si>
    <t>Prihodi iz nadležnog proračuna</t>
  </si>
  <si>
    <t>IZVRŠENJE FINANCIJSKOG PLANA - OSNOVNE ŠKOLE STANOVI ZADAR
ZA 2023. GODINU</t>
  </si>
  <si>
    <t>IZVRŠENJE  FINANCIJSKOG PLANA  OSNOVNE ŠKOLE STANOVI ZADAR
ZA 2023. GODINU</t>
  </si>
  <si>
    <t>IZVRŠENJE 2023</t>
  </si>
  <si>
    <t>INDEKS IZVRŠENJE 2023 U ODNOSU 2022</t>
  </si>
  <si>
    <t>INDEKS IZVRŠENJE 2023 U ODNOSU PLAN  2023</t>
  </si>
  <si>
    <t>INDEKS  U ODNOSU NA OSTVARENO PRETHODNE GODINE</t>
  </si>
  <si>
    <t xml:space="preserve">INDEKS U ODNOSU NA PLANIRANO </t>
  </si>
  <si>
    <t>41/Ostali prihodi za posebne namjene</t>
  </si>
  <si>
    <t>IZVRŠENJE  FINANCIJSKOG PLANA  OŠ STANOVI,ZADAR
ZA 2023. GODINU</t>
  </si>
  <si>
    <t>Tekuće donacije u naravi</t>
  </si>
  <si>
    <t>Ostale tekuće donacije u naravi</t>
  </si>
  <si>
    <t>Višak vlastiti</t>
  </si>
  <si>
    <t>Rashodi za nabavu proiz.dug.imovine</t>
  </si>
  <si>
    <t xml:space="preserve"> Prihodi za posebne namjene</t>
  </si>
  <si>
    <t>Vlastiti prihodi od najma</t>
  </si>
  <si>
    <t>Izvor  financiranja 11</t>
  </si>
  <si>
    <t>Izvor financiranja 63</t>
  </si>
  <si>
    <t>Izvor finaciranja 9261</t>
  </si>
  <si>
    <t>Namirnice</t>
  </si>
  <si>
    <t>Loko vožnja</t>
  </si>
  <si>
    <t>Višak prihoda od donacija</t>
  </si>
  <si>
    <t>IZVRŠENJE FINANCIJSKOG  PLANA  -OSNOVNE ŠKOLE STANOVI
ZA 2023. GODINU</t>
  </si>
  <si>
    <t>Višak od donacija</t>
  </si>
  <si>
    <t>Naknada građanima u novcu/TUR</t>
  </si>
  <si>
    <t>Indeks</t>
  </si>
  <si>
    <t>Pomoći pr.korisnicima iz proračuna koji im nije nadležan</t>
  </si>
  <si>
    <t>Tekuće pomoći iz proračuna</t>
  </si>
  <si>
    <t>Kapitalne pomoći</t>
  </si>
  <si>
    <t>Prijenosi između proračunskih  korisnika istog proračuna</t>
  </si>
  <si>
    <t>Tekući prijenosi</t>
  </si>
  <si>
    <t>Tekući prijenosi temeljem prijenosa iz EU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</si>
</sst>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>
      <alignment horizontal="right"/>
    </xf>
    <xf numFmtId="0" fontId="21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wrapText="1"/>
    </xf>
    <xf numFmtId="4" fontId="6" fillId="0" borderId="3" xfId="0" applyNumberFormat="1" applyFont="1" applyFill="1" applyBorder="1" applyAlignment="1" applyProtection="1">
      <alignment wrapText="1"/>
    </xf>
    <xf numFmtId="4" fontId="3" fillId="2" borderId="3" xfId="0" applyNumberFormat="1" applyFont="1" applyFill="1" applyBorder="1" applyAlignment="1"/>
    <xf numFmtId="4" fontId="3" fillId="2" borderId="4" xfId="0" applyNumberFormat="1" applyFont="1" applyFill="1" applyBorder="1" applyAlignment="1"/>
    <xf numFmtId="4" fontId="6" fillId="2" borderId="4" xfId="0" applyNumberFormat="1" applyFont="1" applyFill="1" applyBorder="1" applyAlignment="1"/>
    <xf numFmtId="4" fontId="0" fillId="0" borderId="0" xfId="0" applyNumberFormat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6" borderId="3" xfId="0" applyNumberFormat="1" applyFont="1" applyFill="1" applyBorder="1" applyAlignment="1">
      <alignment horizontal="right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4" fontId="3" fillId="7" borderId="4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4" fontId="6" fillId="7" borderId="3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3" fillId="2" borderId="3" xfId="0" applyNumberFormat="1" applyFont="1" applyFill="1" applyBorder="1" applyAlignment="1" applyProtection="1">
      <alignment horizontal="left" vertical="center" wrapText="1"/>
    </xf>
    <xf numFmtId="4" fontId="0" fillId="2" borderId="0" xfId="0" applyNumberFormat="1" applyFill="1"/>
    <xf numFmtId="4" fontId="7" fillId="2" borderId="3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4" fontId="0" fillId="2" borderId="0" xfId="0" applyNumberFormat="1" applyFill="1" applyBorder="1"/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6" fillId="7" borderId="4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4" fontId="6" fillId="0" borderId="1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left" wrapText="1"/>
    </xf>
    <xf numFmtId="4" fontId="6" fillId="0" borderId="2" xfId="0" quotePrefix="1" applyNumberFormat="1" applyFont="1" applyBorder="1" applyAlignment="1">
      <alignment horizontal="center" wrapText="1"/>
    </xf>
    <xf numFmtId="4" fontId="6" fillId="0" borderId="2" xfId="0" quotePrefix="1" applyNumberFormat="1" applyFont="1" applyFill="1" applyBorder="1" applyAlignment="1" applyProtection="1">
      <alignment horizontal="left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2" fillId="0" borderId="0" xfId="0" quotePrefix="1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wrapText="1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9" fillId="0" borderId="0" xfId="0" quotePrefix="1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/>
    <xf numFmtId="4" fontId="9" fillId="0" borderId="1" xfId="0" quotePrefix="1" applyNumberFormat="1" applyFont="1" applyBorder="1" applyAlignment="1">
      <alignment horizontal="left" wrapText="1"/>
    </xf>
    <xf numFmtId="4" fontId="9" fillId="0" borderId="2" xfId="0" quotePrefix="1" applyNumberFormat="1" applyFont="1" applyBorder="1" applyAlignment="1">
      <alignment horizontal="left" wrapText="1"/>
    </xf>
    <xf numFmtId="4" fontId="9" fillId="0" borderId="2" xfId="0" quotePrefix="1" applyNumberFormat="1" applyFont="1" applyBorder="1" applyAlignment="1">
      <alignment horizontal="center" wrapText="1"/>
    </xf>
    <xf numFmtId="4" fontId="9" fillId="0" borderId="2" xfId="0" quotePrefix="1" applyNumberFormat="1" applyFont="1" applyFill="1" applyBorder="1" applyAlignment="1" applyProtection="1">
      <alignment horizontal="left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1" fontId="0" fillId="0" borderId="0" xfId="0" applyNumberFormat="1"/>
    <xf numFmtId="4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0" fontId="7" fillId="8" borderId="3" xfId="0" quotePrefix="1" applyFont="1" applyFill="1" applyBorder="1" applyAlignment="1">
      <alignment horizontal="left" vertical="center"/>
    </xf>
    <xf numFmtId="4" fontId="3" fillId="4" borderId="4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7" borderId="3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/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left"/>
    </xf>
    <xf numFmtId="0" fontId="7" fillId="2" borderId="3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/>
    </xf>
    <xf numFmtId="0" fontId="9" fillId="2" borderId="3" xfId="0" quotePrefix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4" fontId="3" fillId="8" borderId="3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3" fillId="2" borderId="6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29" fillId="2" borderId="3" xfId="0" applyNumberFormat="1" applyFont="1" applyFill="1" applyBorder="1" applyAlignment="1">
      <alignment horizontal="right"/>
    </xf>
    <xf numFmtId="0" fontId="30" fillId="2" borderId="6" xfId="0" applyNumberFormat="1" applyFont="1" applyFill="1" applyBorder="1" applyAlignment="1" applyProtection="1">
      <alignment horizontal="center" vertical="center" wrapText="1"/>
    </xf>
    <xf numFmtId="0" fontId="27" fillId="2" borderId="0" xfId="0" applyFont="1" applyFill="1"/>
    <xf numFmtId="4" fontId="27" fillId="2" borderId="0" xfId="0" applyNumberFormat="1" applyFont="1" applyFill="1"/>
    <xf numFmtId="0" fontId="7" fillId="9" borderId="3" xfId="0" quotePrefix="1" applyFont="1" applyFill="1" applyBorder="1" applyAlignment="1">
      <alignment horizontal="left" vertical="center"/>
    </xf>
    <xf numFmtId="4" fontId="9" fillId="0" borderId="1" xfId="0" quotePrefix="1" applyNumberFormat="1" applyFont="1" applyBorder="1" applyAlignment="1">
      <alignment horizontal="left" vertical="center"/>
    </xf>
    <xf numFmtId="4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4" fontId="9" fillId="3" borderId="1" xfId="0" applyNumberFormat="1" applyFont="1" applyFill="1" applyBorder="1" applyAlignment="1" applyProtection="1">
      <alignment horizontal="left" vertical="center" wrapText="1"/>
    </xf>
    <xf numFmtId="4" fontId="7" fillId="3" borderId="2" xfId="0" applyNumberFormat="1" applyFont="1" applyFill="1" applyBorder="1" applyAlignment="1" applyProtection="1">
      <alignment vertical="center" wrapText="1"/>
    </xf>
    <xf numFmtId="4" fontId="7" fillId="3" borderId="2" xfId="0" applyNumberFormat="1" applyFont="1" applyFill="1" applyBorder="1" applyAlignment="1" applyProtection="1">
      <alignment vertical="center"/>
    </xf>
    <xf numFmtId="4" fontId="9" fillId="0" borderId="1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vertical="center" wrapText="1"/>
    </xf>
    <xf numFmtId="4" fontId="9" fillId="0" borderId="1" xfId="0" quotePrefix="1" applyNumberFormat="1" applyFont="1" applyFill="1" applyBorder="1" applyAlignment="1">
      <alignment horizontal="left" vertical="center"/>
    </xf>
    <xf numFmtId="4" fontId="9" fillId="0" borderId="1" xfId="0" quotePrefix="1" applyNumberFormat="1" applyFont="1" applyFill="1" applyBorder="1" applyAlignment="1" applyProtection="1">
      <alignment horizontal="left" vertical="center" wrapText="1"/>
    </xf>
    <xf numFmtId="4" fontId="9" fillId="3" borderId="1" xfId="0" quotePrefix="1" applyNumberFormat="1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4" fontId="9" fillId="4" borderId="1" xfId="0" applyNumberFormat="1" applyFont="1" applyFill="1" applyBorder="1" applyAlignment="1" applyProtection="1">
      <alignment horizontal="left" vertical="center" wrapText="1"/>
    </xf>
    <xf numFmtId="4" fontId="9" fillId="4" borderId="2" xfId="0" applyNumberFormat="1" applyFont="1" applyFill="1" applyBorder="1" applyAlignment="1" applyProtection="1">
      <alignment horizontal="left" vertical="center" wrapText="1"/>
    </xf>
    <xf numFmtId="4" fontId="9" fillId="4" borderId="4" xfId="0" applyNumberFormat="1" applyFont="1" applyFill="1" applyBorder="1" applyAlignment="1" applyProtection="1">
      <alignment horizontal="left" vertical="center" wrapText="1"/>
    </xf>
    <xf numFmtId="4" fontId="9" fillId="3" borderId="2" xfId="0" applyNumberFormat="1" applyFont="1" applyFill="1" applyBorder="1" applyAlignment="1" applyProtection="1">
      <alignment horizontal="left" vertical="center" wrapText="1"/>
    </xf>
    <xf numFmtId="4" fontId="9" fillId="3" borderId="4" xfId="0" applyNumberFormat="1" applyFont="1" applyFill="1" applyBorder="1" applyAlignment="1" applyProtection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4" fillId="2" borderId="6" xfId="0" applyFont="1" applyFill="1" applyBorder="1" applyAlignment="1">
      <alignment horizontal="center" wrapText="1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6" fillId="7" borderId="4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0" fontId="3" fillId="8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vertical="center" wrapText="1"/>
    </xf>
    <xf numFmtId="0" fontId="3" fillId="8" borderId="2" xfId="0" applyNumberFormat="1" applyFont="1" applyFill="1" applyBorder="1" applyAlignment="1" applyProtection="1">
      <alignment vertical="center" wrapText="1"/>
    </xf>
    <xf numFmtId="0" fontId="3" fillId="8" borderId="4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3" fillId="7" borderId="2" xfId="0" applyNumberFormat="1" applyFont="1" applyFill="1" applyBorder="1" applyAlignment="1" applyProtection="1">
      <alignment horizontal="center" vertical="center" wrapText="1"/>
    </xf>
    <xf numFmtId="0" fontId="3" fillId="7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7" workbookViewId="0">
      <selection activeCell="J12" sqref="J1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226" t="s">
        <v>249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226" t="s">
        <v>18</v>
      </c>
      <c r="B3" s="226"/>
      <c r="C3" s="226"/>
      <c r="D3" s="226"/>
      <c r="E3" s="226"/>
      <c r="F3" s="226"/>
      <c r="G3" s="226"/>
      <c r="H3" s="226"/>
      <c r="I3" s="227"/>
      <c r="J3" s="227"/>
    </row>
    <row r="4" spans="1:10" ht="18" x14ac:dyDescent="0.25">
      <c r="A4" s="21"/>
      <c r="B4" s="21"/>
      <c r="C4" s="21"/>
      <c r="D4" s="21"/>
      <c r="E4" s="21"/>
      <c r="F4" s="21"/>
      <c r="G4" s="21"/>
      <c r="H4" s="21"/>
      <c r="I4" s="5"/>
      <c r="J4" s="5"/>
    </row>
    <row r="5" spans="1:10" ht="15.75" x14ac:dyDescent="0.25">
      <c r="A5" s="226" t="s">
        <v>24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0" t="s">
        <v>36</v>
      </c>
    </row>
    <row r="7" spans="1:10" ht="25.5" x14ac:dyDescent="0.25">
      <c r="A7" s="26"/>
      <c r="B7" s="27"/>
      <c r="C7" s="27"/>
      <c r="D7" s="28"/>
      <c r="E7" s="29"/>
      <c r="F7" s="3" t="s">
        <v>37</v>
      </c>
      <c r="G7" s="3" t="s">
        <v>35</v>
      </c>
      <c r="H7" s="3" t="s">
        <v>250</v>
      </c>
      <c r="I7" s="3" t="s">
        <v>251</v>
      </c>
      <c r="J7" s="3" t="s">
        <v>252</v>
      </c>
    </row>
    <row r="8" spans="1:10" x14ac:dyDescent="0.25">
      <c r="A8" s="229" t="s">
        <v>0</v>
      </c>
      <c r="B8" s="230"/>
      <c r="C8" s="230"/>
      <c r="D8" s="230"/>
      <c r="E8" s="231"/>
      <c r="F8" s="64">
        <v>1663830.92</v>
      </c>
      <c r="G8" s="64">
        <v>2052084.73</v>
      </c>
      <c r="H8" s="64">
        <v>2026917.83</v>
      </c>
      <c r="I8" s="64">
        <f>H8/F8*100</f>
        <v>121.82234418386697</v>
      </c>
      <c r="J8" s="64">
        <f>H8/G8*100</f>
        <v>98.773593525058786</v>
      </c>
    </row>
    <row r="9" spans="1:10" x14ac:dyDescent="0.25">
      <c r="A9" s="232" t="s">
        <v>39</v>
      </c>
      <c r="B9" s="233"/>
      <c r="C9" s="233"/>
      <c r="D9" s="233"/>
      <c r="E9" s="225"/>
      <c r="F9" s="65">
        <v>1663830.92</v>
      </c>
      <c r="G9" s="64">
        <v>2052084.73</v>
      </c>
      <c r="H9" s="64">
        <v>2026917.83</v>
      </c>
      <c r="I9" s="64">
        <f t="shared" ref="I9:I14" si="0">H9/F9*100</f>
        <v>121.82234418386697</v>
      </c>
      <c r="J9" s="64">
        <f t="shared" ref="J9:J14" si="1">H9/G9*100</f>
        <v>98.773593525058786</v>
      </c>
    </row>
    <row r="10" spans="1:10" x14ac:dyDescent="0.25">
      <c r="A10" s="234" t="s">
        <v>40</v>
      </c>
      <c r="B10" s="225"/>
      <c r="C10" s="225"/>
      <c r="D10" s="225"/>
      <c r="E10" s="225"/>
      <c r="F10" s="65"/>
      <c r="G10" s="65"/>
      <c r="H10" s="65"/>
      <c r="I10" s="64"/>
      <c r="J10" s="64"/>
    </row>
    <row r="11" spans="1:10" x14ac:dyDescent="0.25">
      <c r="A11" s="93" t="s">
        <v>1</v>
      </c>
      <c r="B11" s="94"/>
      <c r="C11" s="94"/>
      <c r="D11" s="94"/>
      <c r="E11" s="94"/>
      <c r="F11" s="64">
        <v>1665047.43</v>
      </c>
      <c r="G11" s="64">
        <v>2067062.59</v>
      </c>
      <c r="H11" s="64">
        <v>2041895.69</v>
      </c>
      <c r="I11" s="64">
        <f t="shared" si="0"/>
        <v>122.63288439777358</v>
      </c>
      <c r="J11" s="64">
        <f t="shared" si="1"/>
        <v>98.782480021565277</v>
      </c>
    </row>
    <row r="12" spans="1:10" x14ac:dyDescent="0.25">
      <c r="A12" s="235" t="s">
        <v>41</v>
      </c>
      <c r="B12" s="233"/>
      <c r="C12" s="233"/>
      <c r="D12" s="233"/>
      <c r="E12" s="233"/>
      <c r="F12" s="65">
        <f>F11-F13</f>
        <v>1650609.19</v>
      </c>
      <c r="G12" s="65">
        <f>G11-G13</f>
        <v>1996771.99</v>
      </c>
      <c r="H12" s="65">
        <f>H11-H13</f>
        <v>1973632.42</v>
      </c>
      <c r="I12" s="64">
        <f t="shared" si="0"/>
        <v>119.56994011404964</v>
      </c>
      <c r="J12" s="64">
        <f t="shared" si="1"/>
        <v>98.841151112100675</v>
      </c>
    </row>
    <row r="13" spans="1:10" x14ac:dyDescent="0.25">
      <c r="A13" s="224" t="s">
        <v>42</v>
      </c>
      <c r="B13" s="225"/>
      <c r="C13" s="225"/>
      <c r="D13" s="225"/>
      <c r="E13" s="225"/>
      <c r="F13" s="66">
        <v>14438.24</v>
      </c>
      <c r="G13" s="66">
        <v>70290.600000000006</v>
      </c>
      <c r="H13" s="66">
        <v>68263.27</v>
      </c>
      <c r="I13" s="64">
        <f t="shared" si="0"/>
        <v>472.79495284743848</v>
      </c>
      <c r="J13" s="64">
        <f t="shared" si="1"/>
        <v>97.115787886289212</v>
      </c>
    </row>
    <row r="14" spans="1:10" x14ac:dyDescent="0.25">
      <c r="A14" s="236" t="s">
        <v>67</v>
      </c>
      <c r="B14" s="230"/>
      <c r="C14" s="230"/>
      <c r="D14" s="230"/>
      <c r="E14" s="230"/>
      <c r="F14" s="64">
        <f>F8-F11</f>
        <v>-1216.5100000000093</v>
      </c>
      <c r="G14" s="64">
        <f t="shared" ref="G14:H14" si="2">G8-G11</f>
        <v>-14977.860000000102</v>
      </c>
      <c r="H14" s="64">
        <f t="shared" si="2"/>
        <v>-14977.85999999987</v>
      </c>
      <c r="I14" s="64">
        <f t="shared" si="0"/>
        <v>1231.2155263828292</v>
      </c>
      <c r="J14" s="64">
        <f t="shared" si="1"/>
        <v>99.999999999998451</v>
      </c>
    </row>
    <row r="15" spans="1:10" ht="18" x14ac:dyDescent="0.25">
      <c r="A15" s="96"/>
      <c r="B15" s="97"/>
      <c r="C15" s="97"/>
      <c r="D15" s="97"/>
      <c r="E15" s="97"/>
      <c r="F15" s="97"/>
      <c r="G15" s="97"/>
      <c r="H15" s="98"/>
      <c r="I15" s="98"/>
      <c r="J15" s="98"/>
    </row>
    <row r="16" spans="1:10" ht="15.75" x14ac:dyDescent="0.25">
      <c r="A16" s="237" t="s">
        <v>25</v>
      </c>
      <c r="B16" s="238"/>
      <c r="C16" s="238"/>
      <c r="D16" s="238"/>
      <c r="E16" s="238"/>
      <c r="F16" s="238"/>
      <c r="G16" s="238"/>
      <c r="H16" s="238"/>
      <c r="I16" s="238"/>
      <c r="J16" s="238"/>
    </row>
    <row r="17" spans="1:10" ht="18" x14ac:dyDescent="0.25">
      <c r="A17" s="96"/>
      <c r="B17" s="97"/>
      <c r="C17" s="97"/>
      <c r="D17" s="97"/>
      <c r="E17" s="97"/>
      <c r="F17" s="97"/>
      <c r="G17" s="97"/>
      <c r="H17" s="98"/>
      <c r="I17" s="98"/>
      <c r="J17" s="98"/>
    </row>
    <row r="18" spans="1:10" ht="25.5" x14ac:dyDescent="0.25">
      <c r="A18" s="99"/>
      <c r="B18" s="100"/>
      <c r="C18" s="100"/>
      <c r="D18" s="101"/>
      <c r="E18" s="102"/>
      <c r="F18" s="103" t="s">
        <v>37</v>
      </c>
      <c r="G18" s="103" t="s">
        <v>35</v>
      </c>
      <c r="H18" s="103" t="s">
        <v>45</v>
      </c>
      <c r="I18" s="103" t="s">
        <v>46</v>
      </c>
      <c r="J18" s="103" t="s">
        <v>47</v>
      </c>
    </row>
    <row r="19" spans="1:10" x14ac:dyDescent="0.25">
      <c r="A19" s="224" t="s">
        <v>43</v>
      </c>
      <c r="B19" s="225"/>
      <c r="C19" s="225"/>
      <c r="D19" s="225"/>
      <c r="E19" s="225"/>
      <c r="F19" s="66"/>
      <c r="G19" s="66"/>
      <c r="H19" s="66"/>
      <c r="I19" s="66"/>
      <c r="J19" s="95"/>
    </row>
    <row r="20" spans="1:10" x14ac:dyDescent="0.25">
      <c r="A20" s="224" t="s">
        <v>44</v>
      </c>
      <c r="B20" s="225"/>
      <c r="C20" s="225"/>
      <c r="D20" s="225"/>
      <c r="E20" s="225"/>
      <c r="F20" s="66"/>
      <c r="G20" s="66"/>
      <c r="H20" s="66"/>
      <c r="I20" s="66"/>
      <c r="J20" s="95"/>
    </row>
    <row r="21" spans="1:10" x14ac:dyDescent="0.25">
      <c r="A21" s="236" t="s">
        <v>2</v>
      </c>
      <c r="B21" s="230"/>
      <c r="C21" s="230"/>
      <c r="D21" s="230"/>
      <c r="E21" s="230"/>
      <c r="F21" s="64">
        <f>F19-F20</f>
        <v>0</v>
      </c>
      <c r="G21" s="64">
        <f t="shared" ref="G21:J21" si="3">G19-G20</f>
        <v>0</v>
      </c>
      <c r="H21" s="64">
        <f t="shared" si="3"/>
        <v>0</v>
      </c>
      <c r="I21" s="64">
        <f t="shared" si="3"/>
        <v>0</v>
      </c>
      <c r="J21" s="64">
        <f t="shared" si="3"/>
        <v>0</v>
      </c>
    </row>
    <row r="22" spans="1:10" x14ac:dyDescent="0.25">
      <c r="A22" s="236" t="s">
        <v>68</v>
      </c>
      <c r="B22" s="230"/>
      <c r="C22" s="230"/>
      <c r="D22" s="230"/>
      <c r="E22" s="230"/>
      <c r="F22" s="64">
        <f>F14+F21</f>
        <v>-1216.5100000000093</v>
      </c>
      <c r="G22" s="64">
        <f t="shared" ref="G22:J22" si="4">G14+G21</f>
        <v>-14977.860000000102</v>
      </c>
      <c r="H22" s="64">
        <f t="shared" si="4"/>
        <v>-14977.85999999987</v>
      </c>
      <c r="I22" s="64">
        <f t="shared" si="4"/>
        <v>1231.2155263828292</v>
      </c>
      <c r="J22" s="64">
        <f t="shared" si="4"/>
        <v>99.999999999998451</v>
      </c>
    </row>
    <row r="23" spans="1:10" ht="18" x14ac:dyDescent="0.25">
      <c r="A23" s="104"/>
      <c r="B23" s="97"/>
      <c r="C23" s="97"/>
      <c r="D23" s="97"/>
      <c r="E23" s="97"/>
      <c r="F23" s="97"/>
      <c r="G23" s="97"/>
      <c r="H23" s="98"/>
      <c r="I23" s="98"/>
      <c r="J23" s="98"/>
    </row>
    <row r="24" spans="1:10" ht="15.75" x14ac:dyDescent="0.25">
      <c r="A24" s="237" t="s">
        <v>69</v>
      </c>
      <c r="B24" s="238"/>
      <c r="C24" s="238"/>
      <c r="D24" s="238"/>
      <c r="E24" s="238"/>
      <c r="F24" s="238"/>
      <c r="G24" s="238"/>
      <c r="H24" s="238"/>
      <c r="I24" s="238"/>
      <c r="J24" s="238"/>
    </row>
    <row r="25" spans="1:10" ht="15.75" x14ac:dyDescent="0.25">
      <c r="A25" s="105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25.5" x14ac:dyDescent="0.25">
      <c r="A26" s="99"/>
      <c r="B26" s="100"/>
      <c r="C26" s="100"/>
      <c r="D26" s="101"/>
      <c r="E26" s="102"/>
      <c r="F26" s="103" t="s">
        <v>37</v>
      </c>
      <c r="G26" s="103" t="s">
        <v>35</v>
      </c>
      <c r="H26" s="103" t="s">
        <v>45</v>
      </c>
      <c r="I26" s="103" t="s">
        <v>46</v>
      </c>
      <c r="J26" s="103" t="s">
        <v>47</v>
      </c>
    </row>
    <row r="27" spans="1:10" ht="15" customHeight="1" x14ac:dyDescent="0.25">
      <c r="A27" s="241" t="s">
        <v>70</v>
      </c>
      <c r="B27" s="242"/>
      <c r="C27" s="242"/>
      <c r="D27" s="242"/>
      <c r="E27" s="243"/>
      <c r="F27" s="107">
        <v>0</v>
      </c>
      <c r="G27" s="107">
        <v>0</v>
      </c>
      <c r="H27" s="107">
        <v>0</v>
      </c>
      <c r="I27" s="107">
        <v>0</v>
      </c>
      <c r="J27" s="108">
        <v>0</v>
      </c>
    </row>
    <row r="28" spans="1:10" ht="15" customHeight="1" x14ac:dyDescent="0.25">
      <c r="A28" s="236" t="s">
        <v>71</v>
      </c>
      <c r="B28" s="230"/>
      <c r="C28" s="230"/>
      <c r="D28" s="230"/>
      <c r="E28" s="230"/>
      <c r="F28" s="109">
        <f>F22+F27</f>
        <v>-1216.5100000000093</v>
      </c>
      <c r="G28" s="109">
        <f t="shared" ref="G28:J28" si="5">G22+G27</f>
        <v>-14977.860000000102</v>
      </c>
      <c r="H28" s="109">
        <f t="shared" si="5"/>
        <v>-14977.85999999987</v>
      </c>
      <c r="I28" s="109">
        <f t="shared" si="5"/>
        <v>1231.2155263828292</v>
      </c>
      <c r="J28" s="110">
        <f t="shared" si="5"/>
        <v>99.999999999998451</v>
      </c>
    </row>
    <row r="29" spans="1:10" ht="45" customHeight="1" x14ac:dyDescent="0.25">
      <c r="A29" s="229" t="s">
        <v>72</v>
      </c>
      <c r="B29" s="244"/>
      <c r="C29" s="244"/>
      <c r="D29" s="244"/>
      <c r="E29" s="245"/>
      <c r="F29" s="109">
        <f>F14+F21+F27-F28</f>
        <v>0</v>
      </c>
      <c r="G29" s="109">
        <f t="shared" ref="G29:J29" si="6">G14+G21+G27-G28</f>
        <v>0</v>
      </c>
      <c r="H29" s="109">
        <f t="shared" si="6"/>
        <v>0</v>
      </c>
      <c r="I29" s="109">
        <f t="shared" si="6"/>
        <v>0</v>
      </c>
      <c r="J29" s="110">
        <f t="shared" si="6"/>
        <v>0</v>
      </c>
    </row>
    <row r="30" spans="1:10" ht="15.75" x14ac:dyDescent="0.25">
      <c r="A30" s="111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5.75" x14ac:dyDescent="0.25">
      <c r="A31" s="246" t="s">
        <v>66</v>
      </c>
      <c r="B31" s="246"/>
      <c r="C31" s="246"/>
      <c r="D31" s="246"/>
      <c r="E31" s="246"/>
      <c r="F31" s="246"/>
      <c r="G31" s="246"/>
      <c r="H31" s="246"/>
      <c r="I31" s="246"/>
      <c r="J31" s="246"/>
    </row>
    <row r="32" spans="1:10" ht="18" x14ac:dyDescent="0.25">
      <c r="A32" s="113"/>
      <c r="B32" s="114"/>
      <c r="C32" s="114"/>
      <c r="D32" s="114"/>
      <c r="E32" s="114"/>
      <c r="F32" s="114"/>
      <c r="G32" s="114"/>
      <c r="H32" s="115"/>
      <c r="I32" s="115"/>
      <c r="J32" s="115"/>
    </row>
    <row r="33" spans="1:10" ht="25.5" x14ac:dyDescent="0.25">
      <c r="A33" s="116"/>
      <c r="B33" s="117"/>
      <c r="C33" s="117"/>
      <c r="D33" s="118"/>
      <c r="E33" s="119"/>
      <c r="F33" s="120" t="s">
        <v>37</v>
      </c>
      <c r="G33" s="120" t="s">
        <v>35</v>
      </c>
      <c r="H33" s="120" t="s">
        <v>45</v>
      </c>
      <c r="I33" s="120" t="s">
        <v>46</v>
      </c>
      <c r="J33" s="120" t="s">
        <v>47</v>
      </c>
    </row>
    <row r="34" spans="1:10" x14ac:dyDescent="0.25">
      <c r="A34" s="241" t="s">
        <v>70</v>
      </c>
      <c r="B34" s="242"/>
      <c r="C34" s="242"/>
      <c r="D34" s="242"/>
      <c r="E34" s="243"/>
      <c r="F34" s="107">
        <v>8797.17</v>
      </c>
      <c r="G34" s="107">
        <v>14387.89</v>
      </c>
      <c r="H34" s="107">
        <v>6246.68</v>
      </c>
      <c r="I34" s="107"/>
      <c r="J34" s="108">
        <f>I37</f>
        <v>0</v>
      </c>
    </row>
    <row r="35" spans="1:10" ht="28.5" customHeight="1" x14ac:dyDescent="0.25">
      <c r="A35" s="241" t="s">
        <v>73</v>
      </c>
      <c r="B35" s="242"/>
      <c r="C35" s="242"/>
      <c r="D35" s="242"/>
      <c r="E35" s="243"/>
      <c r="F35" s="107">
        <v>1217</v>
      </c>
      <c r="G35" s="107">
        <v>0</v>
      </c>
      <c r="H35" s="107">
        <v>0</v>
      </c>
      <c r="I35" s="107">
        <v>0</v>
      </c>
      <c r="J35" s="108">
        <v>0</v>
      </c>
    </row>
    <row r="36" spans="1:10" x14ac:dyDescent="0.25">
      <c r="A36" s="241" t="s">
        <v>74</v>
      </c>
      <c r="B36" s="247"/>
      <c r="C36" s="247"/>
      <c r="D36" s="247"/>
      <c r="E36" s="248"/>
      <c r="F36" s="107">
        <v>0</v>
      </c>
      <c r="G36" s="107">
        <v>0</v>
      </c>
      <c r="H36" s="107">
        <v>0</v>
      </c>
      <c r="I36" s="107">
        <v>0</v>
      </c>
      <c r="J36" s="108">
        <v>0</v>
      </c>
    </row>
    <row r="37" spans="1:10" ht="15" customHeight="1" x14ac:dyDescent="0.25">
      <c r="A37" s="236" t="s">
        <v>71</v>
      </c>
      <c r="B37" s="230"/>
      <c r="C37" s="230"/>
      <c r="D37" s="230"/>
      <c r="E37" s="230"/>
      <c r="F37" s="121">
        <f>F34-F35+F36</f>
        <v>7580.17</v>
      </c>
      <c r="G37" s="121">
        <f t="shared" ref="G37:J37" si="7">G34-G35+G36</f>
        <v>14387.89</v>
      </c>
      <c r="H37" s="121">
        <f t="shared" si="7"/>
        <v>6246.68</v>
      </c>
      <c r="I37" s="121">
        <f t="shared" si="7"/>
        <v>0</v>
      </c>
      <c r="J37" s="122">
        <f t="shared" si="7"/>
        <v>0</v>
      </c>
    </row>
    <row r="38" spans="1:10" ht="17.25" customHeight="1" x14ac:dyDescent="0.25"/>
    <row r="39" spans="1:10" x14ac:dyDescent="0.25">
      <c r="A39" s="239" t="s">
        <v>38</v>
      </c>
      <c r="B39" s="240"/>
      <c r="C39" s="240"/>
      <c r="D39" s="240"/>
      <c r="E39" s="240"/>
      <c r="F39" s="240"/>
      <c r="G39" s="240"/>
      <c r="H39" s="240"/>
      <c r="I39" s="240"/>
      <c r="J39" s="240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opLeftCell="A61" zoomScaleNormal="100" workbookViewId="0">
      <selection activeCell="D44" sqref="D4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  <col min="10" max="10" width="11.7109375" bestFit="1" customWidth="1"/>
  </cols>
  <sheetData>
    <row r="1" spans="1:8" ht="42" customHeight="1" x14ac:dyDescent="0.25">
      <c r="A1" s="226" t="s">
        <v>248</v>
      </c>
      <c r="B1" s="226"/>
      <c r="C1" s="226"/>
      <c r="D1" s="226"/>
      <c r="E1" s="226"/>
      <c r="F1" s="226"/>
      <c r="G1" s="226"/>
      <c r="H1" s="22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226" t="s">
        <v>18</v>
      </c>
      <c r="B3" s="226"/>
      <c r="C3" s="226"/>
      <c r="D3" s="226"/>
      <c r="E3" s="226"/>
      <c r="F3" s="226"/>
      <c r="G3" s="226"/>
      <c r="H3" s="22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226" t="s">
        <v>4</v>
      </c>
      <c r="B5" s="226"/>
      <c r="C5" s="226"/>
      <c r="D5" s="226"/>
      <c r="E5" s="226"/>
      <c r="F5" s="226"/>
      <c r="G5" s="226"/>
      <c r="H5" s="22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226" t="s">
        <v>48</v>
      </c>
      <c r="B7" s="226"/>
      <c r="C7" s="226"/>
      <c r="D7" s="226"/>
      <c r="E7" s="226"/>
      <c r="F7" s="226"/>
      <c r="G7" s="226"/>
      <c r="H7" s="226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63.75" x14ac:dyDescent="0.25">
      <c r="A9" s="20" t="s">
        <v>5</v>
      </c>
      <c r="B9" s="19" t="s">
        <v>246</v>
      </c>
      <c r="C9" s="19" t="s">
        <v>3</v>
      </c>
      <c r="D9" s="19" t="s">
        <v>34</v>
      </c>
      <c r="E9" s="20" t="s">
        <v>35</v>
      </c>
      <c r="F9" s="20" t="s">
        <v>156</v>
      </c>
      <c r="G9" s="20" t="s">
        <v>253</v>
      </c>
      <c r="H9" s="20" t="s">
        <v>254</v>
      </c>
    </row>
    <row r="10" spans="1:8" x14ac:dyDescent="0.25">
      <c r="A10" s="33"/>
      <c r="B10" s="34"/>
      <c r="C10" s="32" t="s">
        <v>0</v>
      </c>
      <c r="D10" s="37"/>
      <c r="E10" s="62"/>
      <c r="F10" s="62"/>
      <c r="G10" s="62"/>
      <c r="H10" s="62"/>
    </row>
    <row r="11" spans="1:8" ht="15.75" customHeight="1" x14ac:dyDescent="0.25">
      <c r="A11" s="11">
        <v>6</v>
      </c>
      <c r="B11" s="11"/>
      <c r="C11" s="11" t="s">
        <v>7</v>
      </c>
      <c r="D11" s="38">
        <f>SUM(D12,D19,D22,D25,D31)</f>
        <v>1663830.9100000001</v>
      </c>
      <c r="E11" s="38">
        <f>SUM(E12,E19,E22,E25,E31)</f>
        <v>2052084.7299999997</v>
      </c>
      <c r="F11" s="38">
        <f t="shared" ref="F11" si="0">SUM(F12,F19,F22,F25,F31)</f>
        <v>2026917.8299999998</v>
      </c>
      <c r="G11" s="59">
        <f>F11/D11*100</f>
        <v>121.82234491604677</v>
      </c>
      <c r="H11" s="59">
        <f>F11/E11*100</f>
        <v>98.773593525058786</v>
      </c>
    </row>
    <row r="12" spans="1:8" ht="38.25" x14ac:dyDescent="0.25">
      <c r="A12" s="11"/>
      <c r="B12" s="16">
        <v>63</v>
      </c>
      <c r="C12" s="16" t="s">
        <v>28</v>
      </c>
      <c r="D12" s="38">
        <f>SUM(D13,D16)</f>
        <v>1332507.02</v>
      </c>
      <c r="E12" s="38">
        <f t="shared" ref="E12:F12" si="1">SUM(E13,E16)</f>
        <v>1653829.29</v>
      </c>
      <c r="F12" s="38">
        <f t="shared" si="1"/>
        <v>1653829.29</v>
      </c>
      <c r="G12" s="59">
        <f t="shared" ref="G12:G34" si="2">F12/D12*100</f>
        <v>124.11411461081833</v>
      </c>
      <c r="H12" s="59">
        <f t="shared" ref="H12:H34" si="3">F12/E12*100</f>
        <v>100</v>
      </c>
    </row>
    <row r="13" spans="1:8" ht="38.25" x14ac:dyDescent="0.25">
      <c r="A13" s="11"/>
      <c r="B13" s="169">
        <v>636</v>
      </c>
      <c r="C13" s="16" t="s">
        <v>273</v>
      </c>
      <c r="D13" s="38">
        <f>SUM(D14,D15)</f>
        <v>1259225.5</v>
      </c>
      <c r="E13" s="38">
        <v>1550648.29</v>
      </c>
      <c r="F13" s="38">
        <f t="shared" ref="F13" si="4">SUM(F14,F15)</f>
        <v>1550648.29</v>
      </c>
      <c r="G13" s="59">
        <f t="shared" si="2"/>
        <v>123.14301846650977</v>
      </c>
      <c r="H13" s="59">
        <f t="shared" si="3"/>
        <v>100</v>
      </c>
    </row>
    <row r="14" spans="1:8" x14ac:dyDescent="0.25">
      <c r="A14" s="11"/>
      <c r="B14" s="168">
        <v>6361</v>
      </c>
      <c r="C14" s="16" t="s">
        <v>274</v>
      </c>
      <c r="D14" s="38">
        <v>1253507.6100000001</v>
      </c>
      <c r="E14" s="59">
        <v>1546542.32</v>
      </c>
      <c r="F14" s="59">
        <v>1546542.32</v>
      </c>
      <c r="G14" s="59">
        <f t="shared" si="2"/>
        <v>123.37717838027325</v>
      </c>
      <c r="H14" s="59">
        <f t="shared" si="3"/>
        <v>100</v>
      </c>
    </row>
    <row r="15" spans="1:8" x14ac:dyDescent="0.25">
      <c r="A15" s="11"/>
      <c r="B15" s="168">
        <v>6362</v>
      </c>
      <c r="C15" s="16" t="s">
        <v>275</v>
      </c>
      <c r="D15" s="38">
        <v>5717.89</v>
      </c>
      <c r="E15" s="59">
        <v>4105.97</v>
      </c>
      <c r="F15" s="59">
        <v>4105.97</v>
      </c>
      <c r="G15" s="59">
        <f t="shared" si="2"/>
        <v>71.809181358857899</v>
      </c>
      <c r="H15" s="59">
        <f t="shared" si="3"/>
        <v>100</v>
      </c>
    </row>
    <row r="16" spans="1:8" ht="38.25" x14ac:dyDescent="0.25">
      <c r="A16" s="11"/>
      <c r="B16" s="16">
        <v>639</v>
      </c>
      <c r="C16" s="16" t="s">
        <v>276</v>
      </c>
      <c r="D16" s="38">
        <f>SUM(D17,D18)</f>
        <v>73281.52</v>
      </c>
      <c r="E16" s="38">
        <v>103181</v>
      </c>
      <c r="F16" s="38">
        <f t="shared" ref="F16" si="5">SUM(F17,F18)</f>
        <v>103181</v>
      </c>
      <c r="G16" s="59">
        <f t="shared" si="2"/>
        <v>140.80084583398377</v>
      </c>
      <c r="H16" s="59">
        <f t="shared" si="3"/>
        <v>100</v>
      </c>
    </row>
    <row r="17" spans="1:8" x14ac:dyDescent="0.25">
      <c r="A17" s="11"/>
      <c r="B17" s="168">
        <v>6391</v>
      </c>
      <c r="C17" s="16" t="s">
        <v>277</v>
      </c>
      <c r="D17" s="38">
        <v>10306.98</v>
      </c>
      <c r="E17" s="59">
        <v>14600.53</v>
      </c>
      <c r="F17" s="59">
        <v>14600.53</v>
      </c>
      <c r="G17" s="59">
        <f t="shared" si="2"/>
        <v>141.65672194959146</v>
      </c>
      <c r="H17" s="59"/>
    </row>
    <row r="18" spans="1:8" ht="25.5" x14ac:dyDescent="0.25">
      <c r="A18" s="11"/>
      <c r="B18" s="168">
        <v>6393</v>
      </c>
      <c r="C18" s="16" t="s">
        <v>278</v>
      </c>
      <c r="D18" s="38">
        <v>62974.54</v>
      </c>
      <c r="E18" s="59"/>
      <c r="F18" s="59">
        <v>88580.47</v>
      </c>
      <c r="G18" s="59">
        <f t="shared" si="2"/>
        <v>140.66076544584524</v>
      </c>
      <c r="H18" s="59"/>
    </row>
    <row r="19" spans="1:8" x14ac:dyDescent="0.25">
      <c r="A19" s="12"/>
      <c r="B19" s="24">
        <v>64</v>
      </c>
      <c r="C19" s="13" t="s">
        <v>75</v>
      </c>
      <c r="D19" s="38">
        <v>403.82</v>
      </c>
      <c r="E19" s="59">
        <v>110.65</v>
      </c>
      <c r="F19" s="59">
        <v>110.65</v>
      </c>
      <c r="G19" s="59">
        <f t="shared" si="2"/>
        <v>27.400822148482</v>
      </c>
      <c r="H19" s="59">
        <f t="shared" si="3"/>
        <v>100</v>
      </c>
    </row>
    <row r="20" spans="1:8" x14ac:dyDescent="0.25">
      <c r="A20" s="12"/>
      <c r="B20" s="170">
        <v>641</v>
      </c>
      <c r="C20" s="13" t="s">
        <v>195</v>
      </c>
      <c r="D20" s="38">
        <v>403.82</v>
      </c>
      <c r="E20" s="59">
        <v>110.65</v>
      </c>
      <c r="F20" s="59">
        <v>110.65</v>
      </c>
      <c r="G20" s="59">
        <f t="shared" si="2"/>
        <v>27.400822148482</v>
      </c>
      <c r="H20" s="59">
        <f t="shared" si="3"/>
        <v>100</v>
      </c>
    </row>
    <row r="21" spans="1:8" x14ac:dyDescent="0.25">
      <c r="A21" s="12"/>
      <c r="B21" s="171">
        <v>6413</v>
      </c>
      <c r="C21" s="13" t="s">
        <v>196</v>
      </c>
      <c r="D21" s="38">
        <v>403.82</v>
      </c>
      <c r="E21" s="59">
        <v>110.65</v>
      </c>
      <c r="F21" s="59">
        <v>110.65</v>
      </c>
      <c r="G21" s="59">
        <f t="shared" si="2"/>
        <v>27.400822148482</v>
      </c>
      <c r="H21" s="59">
        <f t="shared" si="3"/>
        <v>100</v>
      </c>
    </row>
    <row r="22" spans="1:8" x14ac:dyDescent="0.25">
      <c r="A22" s="12"/>
      <c r="B22" s="24">
        <v>65</v>
      </c>
      <c r="C22" s="13" t="s">
        <v>157</v>
      </c>
      <c r="D22" s="38">
        <v>39340.32</v>
      </c>
      <c r="E22" s="59">
        <v>38448.879999999997</v>
      </c>
      <c r="F22" s="59">
        <v>38448.879999999997</v>
      </c>
      <c r="G22" s="59">
        <f t="shared" si="2"/>
        <v>97.734029616434228</v>
      </c>
      <c r="H22" s="59">
        <f t="shared" si="3"/>
        <v>100</v>
      </c>
    </row>
    <row r="23" spans="1:8" x14ac:dyDescent="0.25">
      <c r="A23" s="12"/>
      <c r="B23" s="170">
        <v>652</v>
      </c>
      <c r="C23" s="13" t="s">
        <v>157</v>
      </c>
      <c r="D23" s="38">
        <v>39340.32</v>
      </c>
      <c r="E23" s="59">
        <v>38448.879999999997</v>
      </c>
      <c r="F23" s="59">
        <v>38448.879999999997</v>
      </c>
      <c r="G23" s="59">
        <f t="shared" si="2"/>
        <v>97.734029616434228</v>
      </c>
      <c r="H23" s="59">
        <f t="shared" si="3"/>
        <v>100</v>
      </c>
    </row>
    <row r="24" spans="1:8" x14ac:dyDescent="0.25">
      <c r="A24" s="12"/>
      <c r="B24" s="171">
        <v>6526</v>
      </c>
      <c r="C24" s="13" t="s">
        <v>158</v>
      </c>
      <c r="D24" s="38">
        <v>39340.32</v>
      </c>
      <c r="E24" s="59">
        <v>38448.879999999997</v>
      </c>
      <c r="F24" s="59">
        <v>38448.879999999997</v>
      </c>
      <c r="G24" s="59">
        <f t="shared" si="2"/>
        <v>97.734029616434228</v>
      </c>
      <c r="H24" s="59">
        <f t="shared" si="3"/>
        <v>100</v>
      </c>
    </row>
    <row r="25" spans="1:8" ht="36.75" customHeight="1" x14ac:dyDescent="0.25">
      <c r="A25" s="12"/>
      <c r="B25" s="24">
        <v>66</v>
      </c>
      <c r="C25" s="18" t="s">
        <v>159</v>
      </c>
      <c r="D25" s="38">
        <v>9187.2199999999993</v>
      </c>
      <c r="E25" s="59">
        <v>7181.98</v>
      </c>
      <c r="F25" s="59">
        <v>7181.98</v>
      </c>
      <c r="G25" s="59">
        <f t="shared" si="2"/>
        <v>78.173593317673891</v>
      </c>
      <c r="H25" s="59">
        <f t="shared" si="3"/>
        <v>100</v>
      </c>
    </row>
    <row r="26" spans="1:8" ht="29.25" customHeight="1" x14ac:dyDescent="0.25">
      <c r="A26" s="12"/>
      <c r="B26" s="170">
        <v>661</v>
      </c>
      <c r="C26" s="18" t="s">
        <v>76</v>
      </c>
      <c r="D26" s="38">
        <v>4950.5600000000004</v>
      </c>
      <c r="E26" s="59">
        <v>6144.28</v>
      </c>
      <c r="F26" s="59">
        <v>6144.28</v>
      </c>
      <c r="G26" s="59">
        <f t="shared" si="2"/>
        <v>124.11282763970135</v>
      </c>
      <c r="H26" s="59">
        <f t="shared" si="3"/>
        <v>100</v>
      </c>
    </row>
    <row r="27" spans="1:8" ht="29.25" customHeight="1" x14ac:dyDescent="0.25">
      <c r="A27" s="12"/>
      <c r="B27" s="171">
        <v>6615</v>
      </c>
      <c r="C27" s="18" t="s">
        <v>160</v>
      </c>
      <c r="D27" s="38">
        <v>4950.5600000000004</v>
      </c>
      <c r="E27" s="59">
        <v>6144.28</v>
      </c>
      <c r="F27" s="59">
        <v>6144.28</v>
      </c>
      <c r="G27" s="59">
        <f t="shared" si="2"/>
        <v>124.11282763970135</v>
      </c>
      <c r="H27" s="59">
        <f t="shared" si="3"/>
        <v>100</v>
      </c>
    </row>
    <row r="28" spans="1:8" ht="29.25" customHeight="1" x14ac:dyDescent="0.25">
      <c r="A28" s="12"/>
      <c r="B28" s="170">
        <v>663</v>
      </c>
      <c r="C28" s="18" t="s">
        <v>161</v>
      </c>
      <c r="D28" s="38">
        <v>4263.66</v>
      </c>
      <c r="E28" s="59">
        <v>1037.7</v>
      </c>
      <c r="F28" s="59">
        <v>1037.7</v>
      </c>
      <c r="G28" s="59">
        <f t="shared" si="2"/>
        <v>24.338244606746319</v>
      </c>
      <c r="H28" s="59">
        <f t="shared" si="3"/>
        <v>100</v>
      </c>
    </row>
    <row r="29" spans="1:8" ht="29.25" customHeight="1" x14ac:dyDescent="0.25">
      <c r="A29" s="12"/>
      <c r="B29" s="171">
        <v>6631</v>
      </c>
      <c r="C29" s="18" t="s">
        <v>162</v>
      </c>
      <c r="D29" s="38">
        <v>4263.66</v>
      </c>
      <c r="E29" s="59">
        <v>1037.7</v>
      </c>
      <c r="F29" s="59">
        <v>1037.7</v>
      </c>
      <c r="G29" s="59">
        <f t="shared" si="2"/>
        <v>24.338244606746319</v>
      </c>
      <c r="H29" s="59">
        <f t="shared" si="3"/>
        <v>100</v>
      </c>
    </row>
    <row r="30" spans="1:8" x14ac:dyDescent="0.25">
      <c r="A30" s="12"/>
      <c r="B30" s="24"/>
      <c r="C30" s="13"/>
      <c r="D30" s="38"/>
      <c r="E30" s="59"/>
      <c r="F30" s="59"/>
      <c r="G30" s="59"/>
      <c r="H30" s="59"/>
    </row>
    <row r="31" spans="1:8" ht="38.25" x14ac:dyDescent="0.25">
      <c r="A31" s="12"/>
      <c r="B31" s="12">
        <v>67</v>
      </c>
      <c r="C31" s="16" t="s">
        <v>29</v>
      </c>
      <c r="D31" s="38">
        <v>282392.53000000003</v>
      </c>
      <c r="E31" s="59">
        <v>352513.93</v>
      </c>
      <c r="F31" s="59">
        <v>327347.03000000003</v>
      </c>
      <c r="G31" s="59">
        <f t="shared" si="2"/>
        <v>115.91915338553748</v>
      </c>
      <c r="H31" s="59">
        <f t="shared" si="3"/>
        <v>92.86073602821881</v>
      </c>
    </row>
    <row r="32" spans="1:8" ht="25.5" x14ac:dyDescent="0.25">
      <c r="A32" s="12"/>
      <c r="B32" s="12">
        <v>671</v>
      </c>
      <c r="C32" s="16" t="s">
        <v>247</v>
      </c>
      <c r="D32" s="38">
        <v>279339.90999999997</v>
      </c>
      <c r="E32" s="59">
        <v>250881.95</v>
      </c>
      <c r="F32" s="59">
        <v>268209.52</v>
      </c>
      <c r="G32" s="59">
        <f t="shared" si="2"/>
        <v>96.015467320799246</v>
      </c>
      <c r="H32" s="59">
        <f t="shared" si="3"/>
        <v>106.90666267541368</v>
      </c>
    </row>
    <row r="33" spans="1:12" ht="25.5" x14ac:dyDescent="0.25">
      <c r="A33" s="12"/>
      <c r="B33" s="12">
        <v>6711</v>
      </c>
      <c r="C33" s="16" t="s">
        <v>163</v>
      </c>
      <c r="D33" s="38">
        <v>279339.90999999997</v>
      </c>
      <c r="E33" s="59">
        <v>250881.95</v>
      </c>
      <c r="F33" s="59">
        <v>268209.52</v>
      </c>
      <c r="G33" s="59">
        <f t="shared" si="2"/>
        <v>96.015467320799246</v>
      </c>
      <c r="H33" s="59">
        <f t="shared" si="3"/>
        <v>106.90666267541368</v>
      </c>
    </row>
    <row r="34" spans="1:12" ht="38.25" x14ac:dyDescent="0.25">
      <c r="A34" s="12"/>
      <c r="B34" s="12">
        <v>6712</v>
      </c>
      <c r="C34" s="16" t="s">
        <v>164</v>
      </c>
      <c r="D34" s="38">
        <v>3052.62</v>
      </c>
      <c r="E34" s="59">
        <v>54000</v>
      </c>
      <c r="F34" s="59">
        <v>59137.51</v>
      </c>
      <c r="G34" s="59">
        <f t="shared" si="2"/>
        <v>1937.2706068885091</v>
      </c>
      <c r="H34" s="59">
        <f t="shared" si="3"/>
        <v>109.5139074074074</v>
      </c>
    </row>
    <row r="35" spans="1:12" ht="25.5" x14ac:dyDescent="0.25">
      <c r="A35" s="14">
        <v>7</v>
      </c>
      <c r="B35" s="15"/>
      <c r="C35" s="22" t="s">
        <v>8</v>
      </c>
      <c r="D35" s="38"/>
      <c r="E35" s="9"/>
      <c r="F35" s="59"/>
      <c r="G35" s="59"/>
      <c r="H35" s="59"/>
    </row>
    <row r="36" spans="1:12" ht="38.25" x14ac:dyDescent="0.25">
      <c r="A36" s="16"/>
      <c r="B36" s="16">
        <v>72</v>
      </c>
      <c r="C36" s="23" t="s">
        <v>27</v>
      </c>
      <c r="D36" s="38"/>
      <c r="E36" s="9"/>
      <c r="F36" s="59"/>
      <c r="G36" s="59"/>
      <c r="H36" s="59"/>
    </row>
    <row r="39" spans="1:12" ht="15.75" x14ac:dyDescent="0.25">
      <c r="A39" s="226" t="s">
        <v>49</v>
      </c>
      <c r="B39" s="249"/>
      <c r="C39" s="249"/>
      <c r="D39" s="249"/>
      <c r="E39" s="249"/>
      <c r="F39" s="249"/>
      <c r="G39" s="249"/>
      <c r="H39" s="249"/>
    </row>
    <row r="40" spans="1:12" ht="18" x14ac:dyDescent="0.25">
      <c r="A40" s="4"/>
      <c r="B40" s="4"/>
      <c r="C40" s="4"/>
      <c r="D40" s="4"/>
      <c r="E40" s="4"/>
      <c r="F40" s="4"/>
      <c r="G40" s="5"/>
      <c r="H40" s="5"/>
    </row>
    <row r="41" spans="1:12" ht="38.25" x14ac:dyDescent="0.25">
      <c r="A41" s="20" t="s">
        <v>5</v>
      </c>
      <c r="B41" s="19" t="s">
        <v>6</v>
      </c>
      <c r="C41" s="19" t="s">
        <v>9</v>
      </c>
      <c r="D41" s="19" t="s">
        <v>34</v>
      </c>
      <c r="E41" s="67" t="s">
        <v>35</v>
      </c>
      <c r="F41" s="20" t="s">
        <v>194</v>
      </c>
      <c r="G41" s="20" t="s">
        <v>253</v>
      </c>
      <c r="H41" s="20" t="s">
        <v>254</v>
      </c>
      <c r="J41" s="220"/>
      <c r="K41" s="221"/>
      <c r="L41" s="221"/>
    </row>
    <row r="42" spans="1:12" x14ac:dyDescent="0.25">
      <c r="A42" s="33"/>
      <c r="B42" s="34"/>
      <c r="C42" s="32" t="s">
        <v>1</v>
      </c>
      <c r="D42" s="37">
        <f>SUM(D43,D93)</f>
        <v>1665047.7300000002</v>
      </c>
      <c r="E42" s="37">
        <f>SUM(E43,E93)</f>
        <v>2065035.2600000002</v>
      </c>
      <c r="F42" s="37">
        <f>SUM(F43,F93)</f>
        <v>2041895.6900000002</v>
      </c>
      <c r="G42" s="37">
        <f>F42/D42*100</f>
        <v>122.63286230239177</v>
      </c>
      <c r="H42" s="37">
        <f>F42/E42*100</f>
        <v>98.879458842751191</v>
      </c>
      <c r="J42" s="222"/>
      <c r="K42" s="221"/>
      <c r="L42" s="221"/>
    </row>
    <row r="43" spans="1:12" ht="15.75" customHeight="1" x14ac:dyDescent="0.25">
      <c r="A43" s="11">
        <v>3</v>
      </c>
      <c r="B43" s="11"/>
      <c r="C43" s="11" t="s">
        <v>10</v>
      </c>
      <c r="D43" s="38">
        <f>SUM(D44,D82,D52,D86)</f>
        <v>1653609.5000000002</v>
      </c>
      <c r="E43" s="38">
        <f>SUM(E44,E52,E82,E86)</f>
        <v>1996771.9900000002</v>
      </c>
      <c r="F43" s="38">
        <f>SUM(F44,F52,F82,F86,F90)</f>
        <v>1973632.4200000002</v>
      </c>
      <c r="G43" s="37">
        <f t="shared" ref="G43:G102" si="6">F43/D43*100</f>
        <v>119.35299234795156</v>
      </c>
      <c r="H43" s="37">
        <f t="shared" ref="H43:H103" si="7">F43/E43*100</f>
        <v>98.841151112100675</v>
      </c>
      <c r="J43" s="222"/>
      <c r="K43" s="221"/>
      <c r="L43" s="221"/>
    </row>
    <row r="44" spans="1:12" ht="15.75" customHeight="1" x14ac:dyDescent="0.25">
      <c r="A44" s="11"/>
      <c r="B44" s="16">
        <v>31</v>
      </c>
      <c r="C44" s="16" t="s">
        <v>11</v>
      </c>
      <c r="D44" s="130">
        <v>1368700.79</v>
      </c>
      <c r="E44" s="59">
        <v>1593706.09</v>
      </c>
      <c r="F44" s="59">
        <v>1585778.84</v>
      </c>
      <c r="G44" s="37">
        <f t="shared" si="6"/>
        <v>115.86015377400345</v>
      </c>
      <c r="H44" s="37">
        <f t="shared" si="7"/>
        <v>99.502590217246393</v>
      </c>
      <c r="J44" s="47"/>
    </row>
    <row r="45" spans="1:12" ht="15.75" customHeight="1" x14ac:dyDescent="0.25">
      <c r="A45" s="11"/>
      <c r="B45" s="16">
        <v>311</v>
      </c>
      <c r="C45" s="16" t="s">
        <v>128</v>
      </c>
      <c r="D45" s="38">
        <v>1127149.24</v>
      </c>
      <c r="E45" s="59">
        <v>1298800</v>
      </c>
      <c r="F45" s="59">
        <v>1298751.98</v>
      </c>
      <c r="G45" s="37">
        <f t="shared" si="6"/>
        <v>115.22449147905205</v>
      </c>
      <c r="H45" s="37">
        <f t="shared" si="7"/>
        <v>99.99630274099168</v>
      </c>
      <c r="J45" s="47"/>
    </row>
    <row r="46" spans="1:12" ht="15.75" customHeight="1" x14ac:dyDescent="0.25">
      <c r="A46" s="11"/>
      <c r="B46" s="16">
        <v>3111</v>
      </c>
      <c r="C46" s="16" t="s">
        <v>165</v>
      </c>
      <c r="D46" s="38">
        <v>1127149.24</v>
      </c>
      <c r="E46" s="59">
        <v>1298751.98</v>
      </c>
      <c r="F46" s="175">
        <v>1298751.98</v>
      </c>
      <c r="G46" s="37">
        <f t="shared" si="6"/>
        <v>115.22449147905205</v>
      </c>
      <c r="H46" s="37">
        <f t="shared" si="7"/>
        <v>100</v>
      </c>
      <c r="J46" s="47"/>
    </row>
    <row r="47" spans="1:12" ht="15.75" customHeight="1" x14ac:dyDescent="0.25">
      <c r="A47" s="11"/>
      <c r="B47" s="16">
        <v>312</v>
      </c>
      <c r="C47" s="16" t="s">
        <v>129</v>
      </c>
      <c r="D47" s="38">
        <v>55569.7</v>
      </c>
      <c r="E47" s="59"/>
      <c r="F47" s="59">
        <v>72730.77</v>
      </c>
      <c r="G47" s="37">
        <f t="shared" si="6"/>
        <v>130.8820634266516</v>
      </c>
      <c r="H47" s="37"/>
      <c r="J47" s="47"/>
    </row>
    <row r="48" spans="1:12" ht="15.75" customHeight="1" x14ac:dyDescent="0.25">
      <c r="A48" s="11"/>
      <c r="B48" s="16">
        <v>3121</v>
      </c>
      <c r="C48" s="16" t="s">
        <v>129</v>
      </c>
      <c r="D48" s="38">
        <v>55569.7</v>
      </c>
      <c r="E48" s="59"/>
      <c r="F48" s="59">
        <v>72730.77</v>
      </c>
      <c r="G48" s="37">
        <f t="shared" si="6"/>
        <v>130.8820634266516</v>
      </c>
      <c r="H48" s="37"/>
      <c r="J48" s="47"/>
    </row>
    <row r="49" spans="1:10" ht="15.75" customHeight="1" x14ac:dyDescent="0.25">
      <c r="A49" s="11"/>
      <c r="B49" s="16">
        <v>313</v>
      </c>
      <c r="C49" s="16" t="s">
        <v>153</v>
      </c>
      <c r="D49" s="38">
        <v>185981.85</v>
      </c>
      <c r="E49" s="59"/>
      <c r="F49" s="175">
        <v>214296.09</v>
      </c>
      <c r="G49" s="37">
        <f t="shared" si="6"/>
        <v>115.2241952642153</v>
      </c>
      <c r="H49" s="37"/>
      <c r="J49" s="47"/>
    </row>
    <row r="50" spans="1:10" ht="15.75" customHeight="1" x14ac:dyDescent="0.25">
      <c r="A50" s="11"/>
      <c r="B50" s="16">
        <v>3132</v>
      </c>
      <c r="C50" s="16" t="s">
        <v>166</v>
      </c>
      <c r="D50" s="38">
        <v>185976.64</v>
      </c>
      <c r="E50" s="59"/>
      <c r="F50" s="59">
        <v>214291.33</v>
      </c>
      <c r="G50" s="37">
        <f t="shared" si="6"/>
        <v>115.22486372482048</v>
      </c>
      <c r="H50" s="37"/>
      <c r="J50" s="47"/>
    </row>
    <row r="51" spans="1:10" ht="15.75" customHeight="1" x14ac:dyDescent="0.25">
      <c r="A51" s="11"/>
      <c r="B51" s="16">
        <v>3133</v>
      </c>
      <c r="C51" s="16" t="s">
        <v>167</v>
      </c>
      <c r="D51" s="38">
        <v>5.21</v>
      </c>
      <c r="E51" s="59"/>
      <c r="F51" s="59">
        <v>4.76</v>
      </c>
      <c r="G51" s="37">
        <f t="shared" si="6"/>
        <v>91.362763915547021</v>
      </c>
      <c r="H51" s="37"/>
      <c r="J51" s="47"/>
    </row>
    <row r="52" spans="1:10" x14ac:dyDescent="0.25">
      <c r="A52" s="12"/>
      <c r="B52" s="12">
        <v>32</v>
      </c>
      <c r="C52" s="12" t="s">
        <v>21</v>
      </c>
      <c r="D52" s="38">
        <f>SUM(D53,D58,D65,D74)</f>
        <v>221203.58000000002</v>
      </c>
      <c r="E52" s="176">
        <v>341169.77</v>
      </c>
      <c r="F52" s="176">
        <f t="shared" ref="F52" si="8">SUM(F53,F58,F65,F74)</f>
        <v>324827.19</v>
      </c>
      <c r="G52" s="37">
        <f t="shared" si="6"/>
        <v>146.84535847023815</v>
      </c>
      <c r="H52" s="37">
        <f t="shared" si="7"/>
        <v>95.20983937117289</v>
      </c>
      <c r="J52" s="47"/>
    </row>
    <row r="53" spans="1:10" x14ac:dyDescent="0.25">
      <c r="A53" s="12"/>
      <c r="B53" s="129">
        <v>321</v>
      </c>
      <c r="C53" s="12" t="s">
        <v>168</v>
      </c>
      <c r="D53" s="130">
        <v>25514.45</v>
      </c>
      <c r="E53" s="59"/>
      <c r="F53" s="59">
        <v>30293</v>
      </c>
      <c r="G53" s="37">
        <f t="shared" si="6"/>
        <v>118.72879877873126</v>
      </c>
      <c r="H53" s="37"/>
      <c r="J53" s="47"/>
    </row>
    <row r="54" spans="1:10" x14ac:dyDescent="0.25">
      <c r="A54" s="12"/>
      <c r="B54" s="12">
        <v>3211</v>
      </c>
      <c r="C54" s="12" t="s">
        <v>131</v>
      </c>
      <c r="D54" s="38">
        <v>5189.71</v>
      </c>
      <c r="E54" s="59"/>
      <c r="F54" s="59">
        <v>6152.45</v>
      </c>
      <c r="G54" s="37">
        <f t="shared" si="6"/>
        <v>118.55094022594712</v>
      </c>
      <c r="H54" s="37"/>
      <c r="J54" s="47"/>
    </row>
    <row r="55" spans="1:10" x14ac:dyDescent="0.25">
      <c r="A55" s="12"/>
      <c r="B55" s="12">
        <v>3212</v>
      </c>
      <c r="C55" s="12" t="s">
        <v>169</v>
      </c>
      <c r="D55" s="38">
        <v>19843.62</v>
      </c>
      <c r="E55" s="59"/>
      <c r="F55" s="59">
        <v>23078.78</v>
      </c>
      <c r="G55" s="37">
        <f t="shared" si="6"/>
        <v>116.30327530964612</v>
      </c>
      <c r="H55" s="37"/>
      <c r="J55" s="47"/>
    </row>
    <row r="56" spans="1:10" x14ac:dyDescent="0.25">
      <c r="A56" s="12"/>
      <c r="B56" s="12">
        <v>3213</v>
      </c>
      <c r="C56" s="12" t="s">
        <v>171</v>
      </c>
      <c r="D56" s="38">
        <v>481.12</v>
      </c>
      <c r="E56" s="59"/>
      <c r="F56" s="59">
        <v>1025.77</v>
      </c>
      <c r="G56" s="37">
        <f t="shared" si="6"/>
        <v>213.20460591952113</v>
      </c>
      <c r="H56" s="37"/>
      <c r="J56" s="47"/>
    </row>
    <row r="57" spans="1:10" x14ac:dyDescent="0.25">
      <c r="A57" s="12"/>
      <c r="B57" s="12">
        <v>3214</v>
      </c>
      <c r="C57" s="12" t="s">
        <v>170</v>
      </c>
      <c r="D57" s="38"/>
      <c r="E57" s="59"/>
      <c r="F57" s="59">
        <v>36</v>
      </c>
      <c r="G57" s="37"/>
      <c r="H57" s="37"/>
      <c r="J57" s="47"/>
    </row>
    <row r="58" spans="1:10" x14ac:dyDescent="0.25">
      <c r="A58" s="12"/>
      <c r="B58" s="129">
        <v>322</v>
      </c>
      <c r="C58" s="12" t="s">
        <v>172</v>
      </c>
      <c r="D58" s="130">
        <f>SUM(D59,D60,D61,D62,D63,D64)</f>
        <v>91233.470000000016</v>
      </c>
      <c r="E58" s="38"/>
      <c r="F58" s="176">
        <f t="shared" ref="F58" si="9">SUM(F59,F60,F61,F62,F63,F64)</f>
        <v>77330.880000000005</v>
      </c>
      <c r="G58" s="37">
        <f t="shared" si="6"/>
        <v>84.761524471227489</v>
      </c>
      <c r="H58" s="37"/>
      <c r="J58" s="47"/>
    </row>
    <row r="59" spans="1:10" x14ac:dyDescent="0.25">
      <c r="A59" s="12"/>
      <c r="B59" s="12">
        <v>3221</v>
      </c>
      <c r="C59" s="12" t="s">
        <v>132</v>
      </c>
      <c r="D59" s="38">
        <v>16502.34</v>
      </c>
      <c r="E59" s="59"/>
      <c r="F59" s="59">
        <v>13954.51</v>
      </c>
      <c r="G59" s="37">
        <f t="shared" si="6"/>
        <v>84.560795620499889</v>
      </c>
      <c r="H59" s="37"/>
      <c r="J59" s="47"/>
    </row>
    <row r="60" spans="1:10" x14ac:dyDescent="0.25">
      <c r="A60" s="12"/>
      <c r="B60" s="12">
        <v>3222</v>
      </c>
      <c r="C60" s="12" t="s">
        <v>173</v>
      </c>
      <c r="D60" s="38">
        <v>18111.02</v>
      </c>
      <c r="E60" s="59"/>
      <c r="F60" s="59">
        <v>12100.73</v>
      </c>
      <c r="G60" s="37">
        <f t="shared" si="6"/>
        <v>66.814182746195399</v>
      </c>
      <c r="H60" s="37"/>
      <c r="J60" s="47"/>
    </row>
    <row r="61" spans="1:10" x14ac:dyDescent="0.25">
      <c r="A61" s="12"/>
      <c r="B61" s="12">
        <v>3223</v>
      </c>
      <c r="C61" s="12" t="s">
        <v>133</v>
      </c>
      <c r="D61" s="38">
        <v>54426.62</v>
      </c>
      <c r="E61" s="59"/>
      <c r="F61" s="59">
        <v>41929.519999999997</v>
      </c>
      <c r="G61" s="37">
        <f t="shared" si="6"/>
        <v>77.038625584318837</v>
      </c>
      <c r="H61" s="37"/>
      <c r="J61" s="47"/>
    </row>
    <row r="62" spans="1:10" x14ac:dyDescent="0.25">
      <c r="A62" s="12"/>
      <c r="B62" s="12">
        <v>3224</v>
      </c>
      <c r="C62" s="12" t="s">
        <v>174</v>
      </c>
      <c r="D62" s="38">
        <v>622.77</v>
      </c>
      <c r="E62" s="59"/>
      <c r="F62" s="59">
        <v>497.69</v>
      </c>
      <c r="G62" s="37">
        <f t="shared" si="6"/>
        <v>79.915538641874207</v>
      </c>
      <c r="H62" s="37"/>
      <c r="J62" s="47"/>
    </row>
    <row r="63" spans="1:10" x14ac:dyDescent="0.25">
      <c r="A63" s="12"/>
      <c r="B63" s="12">
        <v>3225</v>
      </c>
      <c r="C63" s="12" t="s">
        <v>175</v>
      </c>
      <c r="D63" s="38">
        <v>664.87</v>
      </c>
      <c r="E63" s="59"/>
      <c r="F63" s="59">
        <v>8590.7999999999993</v>
      </c>
      <c r="G63" s="37">
        <f t="shared" si="6"/>
        <v>1292.1022154706934</v>
      </c>
      <c r="H63" s="37"/>
      <c r="J63" s="47"/>
    </row>
    <row r="64" spans="1:10" x14ac:dyDescent="0.25">
      <c r="A64" s="12"/>
      <c r="B64" s="12">
        <v>3227</v>
      </c>
      <c r="C64" s="12" t="s">
        <v>176</v>
      </c>
      <c r="D64" s="38">
        <v>905.85</v>
      </c>
      <c r="E64" s="59"/>
      <c r="F64" s="59">
        <v>257.63</v>
      </c>
      <c r="G64" s="37">
        <f t="shared" si="6"/>
        <v>28.440691063641882</v>
      </c>
      <c r="H64" s="37"/>
      <c r="J64" s="47"/>
    </row>
    <row r="65" spans="1:10" x14ac:dyDescent="0.25">
      <c r="A65" s="12"/>
      <c r="B65" s="223">
        <v>323</v>
      </c>
      <c r="C65" s="12" t="s">
        <v>135</v>
      </c>
      <c r="D65" s="130">
        <f>SUM(D66:D73)</f>
        <v>96389.830000000016</v>
      </c>
      <c r="E65" s="38"/>
      <c r="F65" s="176">
        <f t="shared" ref="F65" si="10">SUM(F66:F73)</f>
        <v>210904.32000000001</v>
      </c>
      <c r="G65" s="37">
        <f t="shared" si="6"/>
        <v>218.80349825287584</v>
      </c>
      <c r="H65" s="37"/>
      <c r="J65" s="47"/>
    </row>
    <row r="66" spans="1:10" x14ac:dyDescent="0.25">
      <c r="A66" s="12"/>
      <c r="B66" s="12">
        <v>3231</v>
      </c>
      <c r="C66" s="12" t="s">
        <v>177</v>
      </c>
      <c r="D66" s="38">
        <v>2884.04</v>
      </c>
      <c r="E66" s="59"/>
      <c r="F66" s="59">
        <v>2315.13</v>
      </c>
      <c r="G66" s="37">
        <f t="shared" si="6"/>
        <v>80.273851957670502</v>
      </c>
      <c r="H66" s="37"/>
      <c r="J66" s="47"/>
    </row>
    <row r="67" spans="1:10" x14ac:dyDescent="0.25">
      <c r="A67" s="12"/>
      <c r="B67" s="12">
        <v>3232</v>
      </c>
      <c r="C67" s="12" t="s">
        <v>178</v>
      </c>
      <c r="D67" s="38">
        <v>27715.21</v>
      </c>
      <c r="E67" s="59"/>
      <c r="F67" s="59">
        <v>3079.83</v>
      </c>
      <c r="G67" s="37">
        <f t="shared" si="6"/>
        <v>11.112418054923632</v>
      </c>
      <c r="H67" s="37"/>
      <c r="J67" s="47"/>
    </row>
    <row r="68" spans="1:10" x14ac:dyDescent="0.25">
      <c r="A68" s="12"/>
      <c r="B68" s="12">
        <v>3233</v>
      </c>
      <c r="C68" s="12" t="s">
        <v>179</v>
      </c>
      <c r="D68" s="38">
        <v>248.86</v>
      </c>
      <c r="E68" s="59"/>
      <c r="F68" s="59">
        <v>746.55</v>
      </c>
      <c r="G68" s="37">
        <f t="shared" si="6"/>
        <v>299.98794502933373</v>
      </c>
      <c r="H68" s="37"/>
      <c r="J68" s="47"/>
    </row>
    <row r="69" spans="1:10" x14ac:dyDescent="0.25">
      <c r="A69" s="12"/>
      <c r="B69" s="12">
        <v>3234</v>
      </c>
      <c r="C69" s="12" t="s">
        <v>137</v>
      </c>
      <c r="D69" s="38">
        <v>8941.11</v>
      </c>
      <c r="E69" s="59"/>
      <c r="F69" s="59">
        <v>9123.34</v>
      </c>
      <c r="G69" s="37">
        <f t="shared" si="6"/>
        <v>102.03811383597785</v>
      </c>
      <c r="H69" s="37"/>
      <c r="J69" s="47"/>
    </row>
    <row r="70" spans="1:10" x14ac:dyDescent="0.25">
      <c r="A70" s="12"/>
      <c r="B70" s="12">
        <v>3236</v>
      </c>
      <c r="C70" s="12" t="s">
        <v>138</v>
      </c>
      <c r="D70" s="38">
        <v>2172.5100000000002</v>
      </c>
      <c r="E70" s="59"/>
      <c r="F70" s="59">
        <v>4640.49</v>
      </c>
      <c r="G70" s="37">
        <f t="shared" si="6"/>
        <v>213.60039769667338</v>
      </c>
      <c r="H70" s="37"/>
      <c r="J70" s="47"/>
    </row>
    <row r="71" spans="1:10" x14ac:dyDescent="0.25">
      <c r="A71" s="12"/>
      <c r="B71" s="12">
        <v>3237</v>
      </c>
      <c r="C71" s="12" t="s">
        <v>180</v>
      </c>
      <c r="D71" s="38">
        <v>2750.75</v>
      </c>
      <c r="E71" s="59"/>
      <c r="F71" s="59">
        <v>7974.34</v>
      </c>
      <c r="G71" s="37">
        <f t="shared" si="6"/>
        <v>289.89693719894575</v>
      </c>
      <c r="H71" s="37"/>
      <c r="J71" s="47"/>
    </row>
    <row r="72" spans="1:10" x14ac:dyDescent="0.25">
      <c r="A72" s="12"/>
      <c r="B72" s="12">
        <v>3238</v>
      </c>
      <c r="C72" s="12" t="s">
        <v>140</v>
      </c>
      <c r="D72" s="38">
        <v>2135.94</v>
      </c>
      <c r="E72" s="59"/>
      <c r="F72" s="59">
        <v>2056.3000000000002</v>
      </c>
      <c r="G72" s="37">
        <f t="shared" si="6"/>
        <v>96.271430845435731</v>
      </c>
      <c r="H72" s="37"/>
      <c r="J72" s="47"/>
    </row>
    <row r="73" spans="1:10" x14ac:dyDescent="0.25">
      <c r="A73" s="12"/>
      <c r="B73" s="12">
        <v>3239</v>
      </c>
      <c r="C73" s="12" t="s">
        <v>141</v>
      </c>
      <c r="D73" s="38">
        <v>49541.41</v>
      </c>
      <c r="E73" s="59"/>
      <c r="F73" s="59">
        <v>180968.34</v>
      </c>
      <c r="G73" s="37">
        <f t="shared" si="6"/>
        <v>365.28701948531534</v>
      </c>
      <c r="H73" s="37"/>
      <c r="J73" s="47"/>
    </row>
    <row r="74" spans="1:10" x14ac:dyDescent="0.25">
      <c r="A74" s="12"/>
      <c r="B74" s="223">
        <v>329</v>
      </c>
      <c r="C74" s="12" t="s">
        <v>142</v>
      </c>
      <c r="D74" s="130">
        <f>SUM(D75:D81)</f>
        <v>8065.83</v>
      </c>
      <c r="E74" s="38"/>
      <c r="F74" s="176">
        <f t="shared" ref="F74" si="11">SUM(F75:F81)</f>
        <v>6298.99</v>
      </c>
      <c r="G74" s="37">
        <f t="shared" si="6"/>
        <v>78.094752802873359</v>
      </c>
      <c r="H74" s="37"/>
      <c r="J74" s="47"/>
    </row>
    <row r="75" spans="1:10" x14ac:dyDescent="0.25">
      <c r="A75" s="12"/>
      <c r="B75" s="12">
        <v>3291</v>
      </c>
      <c r="C75" s="12" t="s">
        <v>181</v>
      </c>
      <c r="D75" s="38">
        <v>1018.7</v>
      </c>
      <c r="E75" s="59"/>
      <c r="F75" s="59">
        <v>172.01</v>
      </c>
      <c r="G75" s="37">
        <f t="shared" si="6"/>
        <v>16.885245901639344</v>
      </c>
      <c r="H75" s="37"/>
      <c r="J75" s="47"/>
    </row>
    <row r="76" spans="1:10" x14ac:dyDescent="0.25">
      <c r="A76" s="12"/>
      <c r="B76" s="12">
        <v>3292</v>
      </c>
      <c r="C76" s="12" t="s">
        <v>143</v>
      </c>
      <c r="D76" s="38">
        <v>1004.72</v>
      </c>
      <c r="E76" s="59"/>
      <c r="F76" s="59">
        <v>1004.69</v>
      </c>
      <c r="G76" s="37">
        <f t="shared" si="6"/>
        <v>99.997014093478782</v>
      </c>
      <c r="H76" s="37"/>
      <c r="J76" s="47"/>
    </row>
    <row r="77" spans="1:10" x14ac:dyDescent="0.25">
      <c r="A77" s="12"/>
      <c r="B77" s="12">
        <v>3293</v>
      </c>
      <c r="C77" s="12" t="s">
        <v>144</v>
      </c>
      <c r="D77" s="38">
        <v>1255.07</v>
      </c>
      <c r="E77" s="59"/>
      <c r="F77" s="59">
        <v>192.93</v>
      </c>
      <c r="G77" s="37">
        <f t="shared" si="6"/>
        <v>15.372050961300964</v>
      </c>
      <c r="H77" s="37"/>
      <c r="J77" s="47"/>
    </row>
    <row r="78" spans="1:10" x14ac:dyDescent="0.25">
      <c r="A78" s="12"/>
      <c r="B78" s="12">
        <v>3294</v>
      </c>
      <c r="C78" s="12" t="s">
        <v>145</v>
      </c>
      <c r="D78" s="38">
        <v>159.27000000000001</v>
      </c>
      <c r="E78" s="59"/>
      <c r="F78" s="59">
        <v>163.09</v>
      </c>
      <c r="G78" s="37">
        <f t="shared" si="6"/>
        <v>102.39844289571167</v>
      </c>
      <c r="H78" s="37"/>
      <c r="J78" s="47"/>
    </row>
    <row r="79" spans="1:10" x14ac:dyDescent="0.25">
      <c r="A79" s="12"/>
      <c r="B79" s="12">
        <v>3295</v>
      </c>
      <c r="C79" s="12" t="s">
        <v>146</v>
      </c>
      <c r="D79" s="38">
        <v>610.52</v>
      </c>
      <c r="E79" s="59"/>
      <c r="F79" s="59"/>
      <c r="G79" s="37">
        <f t="shared" si="6"/>
        <v>0</v>
      </c>
      <c r="H79" s="37"/>
      <c r="J79" s="47"/>
    </row>
    <row r="80" spans="1:10" x14ac:dyDescent="0.25">
      <c r="A80" s="12"/>
      <c r="B80" s="12">
        <v>3296</v>
      </c>
      <c r="C80" s="12" t="s">
        <v>182</v>
      </c>
      <c r="D80" s="38">
        <v>228.12</v>
      </c>
      <c r="E80" s="59"/>
      <c r="F80" s="59">
        <v>345.29</v>
      </c>
      <c r="G80" s="37">
        <f t="shared" si="6"/>
        <v>151.36331755216554</v>
      </c>
      <c r="H80" s="37"/>
      <c r="J80" s="47"/>
    </row>
    <row r="81" spans="1:10" x14ac:dyDescent="0.25">
      <c r="A81" s="12"/>
      <c r="B81" s="12">
        <v>3299</v>
      </c>
      <c r="C81" s="12" t="s">
        <v>142</v>
      </c>
      <c r="D81" s="38">
        <v>3789.43</v>
      </c>
      <c r="E81" s="59"/>
      <c r="F81" s="59">
        <v>4420.9799999999996</v>
      </c>
      <c r="G81" s="37">
        <f t="shared" si="6"/>
        <v>116.6660949008162</v>
      </c>
      <c r="H81" s="37"/>
      <c r="J81" s="47"/>
    </row>
    <row r="82" spans="1:10" x14ac:dyDescent="0.25">
      <c r="A82" s="12"/>
      <c r="B82" s="223">
        <v>34</v>
      </c>
      <c r="C82" s="12" t="s">
        <v>77</v>
      </c>
      <c r="D82" s="130">
        <v>670.52</v>
      </c>
      <c r="E82" s="59">
        <v>757.3</v>
      </c>
      <c r="F82" s="175">
        <v>730.11</v>
      </c>
      <c r="G82" s="37">
        <f t="shared" si="6"/>
        <v>108.88713237487325</v>
      </c>
      <c r="H82" s="37">
        <f t="shared" si="7"/>
        <v>96.409613099168098</v>
      </c>
      <c r="J82" s="47"/>
    </row>
    <row r="83" spans="1:10" x14ac:dyDescent="0.25">
      <c r="A83" s="12"/>
      <c r="B83" s="12">
        <v>343</v>
      </c>
      <c r="C83" s="12" t="s">
        <v>183</v>
      </c>
      <c r="D83" s="38">
        <v>670.52</v>
      </c>
      <c r="E83" s="59"/>
      <c r="F83" s="59">
        <v>730.11</v>
      </c>
      <c r="G83" s="37">
        <f t="shared" si="6"/>
        <v>108.88713237487325</v>
      </c>
      <c r="H83" s="37"/>
      <c r="J83" s="47"/>
    </row>
    <row r="84" spans="1:10" x14ac:dyDescent="0.25">
      <c r="A84" s="12"/>
      <c r="B84" s="12">
        <v>3431</v>
      </c>
      <c r="C84" s="12" t="s">
        <v>184</v>
      </c>
      <c r="D84" s="38">
        <v>519.22</v>
      </c>
      <c r="E84" s="59"/>
      <c r="F84" s="59">
        <v>536.76</v>
      </c>
      <c r="G84" s="37">
        <f t="shared" si="6"/>
        <v>103.37814413928585</v>
      </c>
      <c r="H84" s="37"/>
      <c r="J84" s="47"/>
    </row>
    <row r="85" spans="1:10" x14ac:dyDescent="0.25">
      <c r="A85" s="12"/>
      <c r="B85" s="12">
        <v>3433</v>
      </c>
      <c r="C85" s="12" t="s">
        <v>147</v>
      </c>
      <c r="D85" s="38">
        <v>151.30000000000001</v>
      </c>
      <c r="E85" s="59"/>
      <c r="F85" s="59">
        <v>193.35</v>
      </c>
      <c r="G85" s="37">
        <f t="shared" si="6"/>
        <v>127.792465300727</v>
      </c>
      <c r="H85" s="37"/>
      <c r="J85" s="47"/>
    </row>
    <row r="86" spans="1:10" x14ac:dyDescent="0.25">
      <c r="A86" s="12"/>
      <c r="B86" s="223">
        <v>37</v>
      </c>
      <c r="C86" s="12" t="s">
        <v>78</v>
      </c>
      <c r="D86" s="130">
        <v>63034.61</v>
      </c>
      <c r="E86" s="59">
        <v>61138.83</v>
      </c>
      <c r="F86" s="175">
        <v>60930.3</v>
      </c>
      <c r="G86" s="37">
        <f t="shared" si="6"/>
        <v>96.661659364593518</v>
      </c>
      <c r="H86" s="37">
        <f t="shared" si="7"/>
        <v>99.658923796873438</v>
      </c>
      <c r="J86" s="47"/>
    </row>
    <row r="87" spans="1:10" x14ac:dyDescent="0.25">
      <c r="A87" s="12"/>
      <c r="B87" s="12">
        <v>372</v>
      </c>
      <c r="C87" s="12" t="s">
        <v>185</v>
      </c>
      <c r="D87" s="38">
        <v>63034.61</v>
      </c>
      <c r="E87" s="59"/>
      <c r="F87" s="59">
        <v>60930.3</v>
      </c>
      <c r="G87" s="37">
        <f t="shared" si="6"/>
        <v>96.661659364593518</v>
      </c>
      <c r="H87" s="37"/>
      <c r="J87" s="47"/>
    </row>
    <row r="88" spans="1:10" x14ac:dyDescent="0.25">
      <c r="A88" s="12"/>
      <c r="B88" s="12">
        <v>3721</v>
      </c>
      <c r="C88" s="12" t="s">
        <v>186</v>
      </c>
      <c r="D88" s="38">
        <v>2052.23</v>
      </c>
      <c r="E88" s="59"/>
      <c r="F88" s="59">
        <v>2459.6</v>
      </c>
      <c r="G88" s="37">
        <f t="shared" si="6"/>
        <v>119.85011426594485</v>
      </c>
      <c r="H88" s="37"/>
      <c r="J88" s="47"/>
    </row>
    <row r="89" spans="1:10" x14ac:dyDescent="0.25">
      <c r="A89" s="12"/>
      <c r="B89" s="12">
        <v>3722</v>
      </c>
      <c r="C89" s="12" t="s">
        <v>113</v>
      </c>
      <c r="D89" s="38">
        <v>60982.38</v>
      </c>
      <c r="E89" s="59"/>
      <c r="F89" s="59">
        <v>58470.7</v>
      </c>
      <c r="G89" s="37">
        <f t="shared" si="6"/>
        <v>95.881302107264418</v>
      </c>
      <c r="H89" s="37"/>
      <c r="J89" s="47"/>
    </row>
    <row r="90" spans="1:10" x14ac:dyDescent="0.25">
      <c r="A90" s="12"/>
      <c r="B90" s="223">
        <v>38</v>
      </c>
      <c r="C90" s="12" t="s">
        <v>187</v>
      </c>
      <c r="D90" s="38"/>
      <c r="E90" s="59">
        <v>1365.98</v>
      </c>
      <c r="F90" s="59">
        <v>1365.98</v>
      </c>
      <c r="G90" s="37"/>
      <c r="H90" s="37">
        <f t="shared" si="7"/>
        <v>100</v>
      </c>
      <c r="J90" s="47"/>
    </row>
    <row r="91" spans="1:10" x14ac:dyDescent="0.25">
      <c r="A91" s="12"/>
      <c r="B91" s="12">
        <v>381</v>
      </c>
      <c r="C91" s="12" t="s">
        <v>162</v>
      </c>
      <c r="D91" s="38"/>
      <c r="E91" s="59"/>
      <c r="F91" s="59">
        <v>1365.98</v>
      </c>
      <c r="G91" s="37"/>
      <c r="H91" s="37"/>
      <c r="J91" s="47"/>
    </row>
    <row r="92" spans="1:10" x14ac:dyDescent="0.25">
      <c r="A92" s="12"/>
      <c r="B92" s="12">
        <v>3812</v>
      </c>
      <c r="C92" s="12" t="s">
        <v>188</v>
      </c>
      <c r="D92" s="38"/>
      <c r="E92" s="59"/>
      <c r="F92" s="59">
        <v>1365.98</v>
      </c>
      <c r="G92" s="37"/>
      <c r="H92" s="37"/>
      <c r="J92" s="47"/>
    </row>
    <row r="93" spans="1:10" ht="25.5" x14ac:dyDescent="0.25">
      <c r="A93" s="14">
        <v>4</v>
      </c>
      <c r="B93" s="15"/>
      <c r="C93" s="22" t="s">
        <v>12</v>
      </c>
      <c r="D93" s="38">
        <v>11438.23</v>
      </c>
      <c r="E93" s="59">
        <f>SUM(E94,E103)</f>
        <v>68263.26999999999</v>
      </c>
      <c r="F93" s="59">
        <f>SUM(F94,F103)</f>
        <v>68263.26999999999</v>
      </c>
      <c r="G93" s="37">
        <f t="shared" si="6"/>
        <v>596.79924254014816</v>
      </c>
      <c r="H93" s="37">
        <f t="shared" si="7"/>
        <v>100</v>
      </c>
      <c r="J93" s="47"/>
    </row>
    <row r="94" spans="1:10" ht="25.5" x14ac:dyDescent="0.25">
      <c r="A94" s="14"/>
      <c r="B94" s="15">
        <v>42</v>
      </c>
      <c r="C94" s="22" t="s">
        <v>79</v>
      </c>
      <c r="D94" s="38">
        <v>11438.23</v>
      </c>
      <c r="E94" s="59">
        <v>51069.52</v>
      </c>
      <c r="F94" s="59">
        <v>51069.52</v>
      </c>
      <c r="G94" s="37">
        <f t="shared" si="6"/>
        <v>446.48096777211157</v>
      </c>
      <c r="H94" s="37">
        <f t="shared" si="7"/>
        <v>100</v>
      </c>
    </row>
    <row r="95" spans="1:10" x14ac:dyDescent="0.25">
      <c r="A95" s="14"/>
      <c r="B95" s="15">
        <v>422</v>
      </c>
      <c r="C95" s="22" t="s">
        <v>149</v>
      </c>
      <c r="D95" s="38"/>
      <c r="E95" s="59"/>
      <c r="F95" s="59"/>
      <c r="G95" s="37"/>
      <c r="H95" s="37"/>
    </row>
    <row r="96" spans="1:10" ht="25.5" x14ac:dyDescent="0.25">
      <c r="A96" s="14"/>
      <c r="B96" s="15">
        <v>4221</v>
      </c>
      <c r="C96" s="22" t="s">
        <v>189</v>
      </c>
      <c r="D96" s="38">
        <v>2710.66</v>
      </c>
      <c r="E96" s="59"/>
      <c r="F96" s="59">
        <v>13475.62</v>
      </c>
      <c r="G96" s="37">
        <f t="shared" si="6"/>
        <v>497.13427726088855</v>
      </c>
      <c r="H96" s="37"/>
    </row>
    <row r="97" spans="1:8" x14ac:dyDescent="0.25">
      <c r="A97" s="14"/>
      <c r="B97" s="15">
        <v>4222</v>
      </c>
      <c r="C97" s="22" t="s">
        <v>190</v>
      </c>
      <c r="D97" s="38"/>
      <c r="E97" s="59"/>
      <c r="F97" s="59">
        <v>400.27</v>
      </c>
      <c r="G97" s="37"/>
      <c r="H97" s="37"/>
    </row>
    <row r="98" spans="1:8" ht="25.5" x14ac:dyDescent="0.25">
      <c r="A98" s="14"/>
      <c r="B98" s="15">
        <v>4223</v>
      </c>
      <c r="C98" s="22" t="s">
        <v>191</v>
      </c>
      <c r="D98" s="38">
        <v>783.06</v>
      </c>
      <c r="E98" s="59"/>
      <c r="F98" s="59">
        <v>3244.99</v>
      </c>
      <c r="G98" s="37">
        <f t="shared" si="6"/>
        <v>414.39864122800299</v>
      </c>
      <c r="H98" s="37"/>
    </row>
    <row r="99" spans="1:8" ht="25.5" x14ac:dyDescent="0.25">
      <c r="A99" s="14"/>
      <c r="B99" s="15">
        <v>4226</v>
      </c>
      <c r="C99" s="22" t="s">
        <v>192</v>
      </c>
      <c r="D99" s="38">
        <v>1164.6400000000001</v>
      </c>
      <c r="E99" s="59"/>
      <c r="F99" s="59"/>
      <c r="G99" s="37">
        <f t="shared" si="6"/>
        <v>0</v>
      </c>
      <c r="H99" s="37"/>
    </row>
    <row r="100" spans="1:8" x14ac:dyDescent="0.25">
      <c r="A100" s="14"/>
      <c r="B100" s="15">
        <v>4227</v>
      </c>
      <c r="C100" s="22" t="s">
        <v>193</v>
      </c>
      <c r="D100" s="38"/>
      <c r="E100" s="59"/>
      <c r="F100" s="59">
        <v>30912.98</v>
      </c>
      <c r="G100" s="37"/>
      <c r="H100" s="37"/>
    </row>
    <row r="101" spans="1:8" x14ac:dyDescent="0.25">
      <c r="A101" s="14"/>
      <c r="B101" s="15">
        <v>424</v>
      </c>
      <c r="C101" s="22"/>
      <c r="D101" s="38">
        <v>6779.67</v>
      </c>
      <c r="E101" s="59"/>
      <c r="F101" s="59">
        <v>3035.66</v>
      </c>
      <c r="G101" s="37">
        <f t="shared" si="6"/>
        <v>44.775925671898484</v>
      </c>
      <c r="H101" s="37"/>
    </row>
    <row r="102" spans="1:8" x14ac:dyDescent="0.25">
      <c r="A102" s="14"/>
      <c r="B102" s="15">
        <v>4241</v>
      </c>
      <c r="C102" s="22"/>
      <c r="D102" s="38">
        <v>6779.67</v>
      </c>
      <c r="E102" s="59"/>
      <c r="F102" s="59">
        <v>3035.66</v>
      </c>
      <c r="G102" s="37">
        <f t="shared" si="6"/>
        <v>44.775925671898484</v>
      </c>
      <c r="H102" s="37"/>
    </row>
    <row r="103" spans="1:8" x14ac:dyDescent="0.25">
      <c r="A103" s="16"/>
      <c r="B103" s="16">
        <v>45</v>
      </c>
      <c r="C103" s="23" t="s">
        <v>80</v>
      </c>
      <c r="D103" s="38">
        <v>0</v>
      </c>
      <c r="E103" s="59">
        <v>17193.75</v>
      </c>
      <c r="F103" s="59">
        <v>17193.75</v>
      </c>
      <c r="G103" s="37"/>
      <c r="H103" s="37">
        <f t="shared" si="7"/>
        <v>100</v>
      </c>
    </row>
  </sheetData>
  <mergeCells count="5">
    <mergeCell ref="A39:H39"/>
    <mergeCell ref="A1:H1"/>
    <mergeCell ref="A3:H3"/>
    <mergeCell ref="A5:H5"/>
    <mergeCell ref="A7:H7"/>
  </mergeCells>
  <pageMargins left="0.7" right="0.7" top="0.75" bottom="0.75" header="0.3" footer="0.3"/>
  <pageSetup paperSize="9" scale="6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13" workbookViewId="0">
      <selection activeCell="D35" sqref="D35"/>
    </sheetView>
  </sheetViews>
  <sheetFormatPr defaultRowHeight="15" x14ac:dyDescent="0.25"/>
  <cols>
    <col min="1" max="6" width="25.28515625" customWidth="1"/>
    <col min="8" max="8" width="10.140625" bestFit="1" customWidth="1"/>
    <col min="9" max="9" width="11.85546875" bestFit="1" customWidth="1"/>
    <col min="10" max="10" width="9.28515625" bestFit="1" customWidth="1"/>
    <col min="14" max="14" width="11.7109375" bestFit="1" customWidth="1"/>
  </cols>
  <sheetData>
    <row r="1" spans="1:8" ht="42" customHeight="1" x14ac:dyDescent="0.25">
      <c r="A1" s="226" t="s">
        <v>245</v>
      </c>
      <c r="B1" s="226"/>
      <c r="C1" s="226"/>
      <c r="D1" s="226"/>
      <c r="E1" s="226"/>
      <c r="F1" s="226"/>
    </row>
    <row r="2" spans="1:8" ht="18" customHeight="1" x14ac:dyDescent="0.25">
      <c r="A2" s="21"/>
      <c r="B2" s="21"/>
      <c r="C2" s="21"/>
      <c r="D2" s="21"/>
      <c r="E2" s="21"/>
      <c r="F2" s="21"/>
    </row>
    <row r="3" spans="1:8" ht="15.75" customHeight="1" x14ac:dyDescent="0.25">
      <c r="A3" s="226" t="s">
        <v>18</v>
      </c>
      <c r="B3" s="226"/>
      <c r="C3" s="226"/>
      <c r="D3" s="226"/>
      <c r="E3" s="226"/>
      <c r="F3" s="226"/>
    </row>
    <row r="4" spans="1:8" ht="18" x14ac:dyDescent="0.25">
      <c r="B4" s="21"/>
      <c r="C4" s="21"/>
      <c r="D4" s="21"/>
      <c r="E4" s="5"/>
      <c r="F4" s="5"/>
    </row>
    <row r="5" spans="1:8" ht="18" customHeight="1" x14ac:dyDescent="0.25">
      <c r="A5" s="226" t="s">
        <v>4</v>
      </c>
      <c r="B5" s="226"/>
      <c r="C5" s="226"/>
      <c r="D5" s="226"/>
      <c r="E5" s="226"/>
      <c r="F5" s="226"/>
    </row>
    <row r="6" spans="1:8" ht="18" x14ac:dyDescent="0.25">
      <c r="A6" s="21"/>
      <c r="B6" s="21"/>
      <c r="C6" s="21"/>
      <c r="D6" s="21"/>
      <c r="E6" s="5"/>
      <c r="F6" s="5"/>
    </row>
    <row r="7" spans="1:8" ht="15.75" customHeight="1" x14ac:dyDescent="0.25">
      <c r="A7" s="226" t="s">
        <v>50</v>
      </c>
      <c r="B7" s="226"/>
      <c r="C7" s="226"/>
      <c r="D7" s="226"/>
      <c r="E7" s="226"/>
      <c r="F7" s="226"/>
    </row>
    <row r="8" spans="1:8" ht="18" x14ac:dyDescent="0.25">
      <c r="A8" s="21"/>
      <c r="B8" s="21"/>
      <c r="C8" s="21"/>
      <c r="D8" s="21"/>
      <c r="E8" s="5"/>
      <c r="F8" s="5"/>
    </row>
    <row r="9" spans="1:8" x14ac:dyDescent="0.25">
      <c r="A9" s="20" t="s">
        <v>52</v>
      </c>
      <c r="B9" s="19" t="s">
        <v>34</v>
      </c>
      <c r="C9" s="20" t="s">
        <v>35</v>
      </c>
      <c r="D9" s="20" t="s">
        <v>194</v>
      </c>
      <c r="E9" s="20" t="s">
        <v>272</v>
      </c>
      <c r="F9" s="20" t="s">
        <v>272</v>
      </c>
      <c r="H9" s="87"/>
    </row>
    <row r="10" spans="1:8" x14ac:dyDescent="0.25">
      <c r="A10" s="35" t="s">
        <v>0</v>
      </c>
      <c r="B10" s="42">
        <v>1663830.91</v>
      </c>
      <c r="C10" s="60">
        <f>SUM(C12,C14,C15,C17,C19,C20,C21)</f>
        <v>2052084.73</v>
      </c>
      <c r="D10" s="60">
        <f>SUM(D12,D14,D15,D17,D19,D20,D21)</f>
        <v>2026917.83</v>
      </c>
      <c r="E10" s="60">
        <f>D10/B10*100</f>
        <v>121.8223449160468</v>
      </c>
      <c r="F10" s="60">
        <f>D10/C10*100</f>
        <v>98.773593525058786</v>
      </c>
    </row>
    <row r="11" spans="1:8" x14ac:dyDescent="0.25">
      <c r="A11" s="22" t="s">
        <v>56</v>
      </c>
      <c r="B11" s="43">
        <v>282392.53999999998</v>
      </c>
      <c r="C11" s="60">
        <v>352513.93</v>
      </c>
      <c r="D11" s="60">
        <v>327347.03000000003</v>
      </c>
      <c r="E11" s="60">
        <f t="shared" ref="E11:E21" si="0">D11/B11*100</f>
        <v>115.9191492806432</v>
      </c>
      <c r="F11" s="60">
        <f t="shared" ref="F11:F21" si="1">D11/C11*100</f>
        <v>92.86073602821881</v>
      </c>
    </row>
    <row r="12" spans="1:8" x14ac:dyDescent="0.25">
      <c r="A12" s="13" t="s">
        <v>57</v>
      </c>
      <c r="B12" s="44">
        <v>282392.53999999998</v>
      </c>
      <c r="C12" s="59">
        <v>352513.93</v>
      </c>
      <c r="D12" s="59">
        <v>327347.03000000003</v>
      </c>
      <c r="E12" s="60">
        <f t="shared" si="0"/>
        <v>115.9191492806432</v>
      </c>
      <c r="F12" s="60">
        <f t="shared" si="1"/>
        <v>92.86073602821881</v>
      </c>
    </row>
    <row r="13" spans="1:8" x14ac:dyDescent="0.25">
      <c r="A13" s="39" t="s">
        <v>81</v>
      </c>
      <c r="B13" s="44"/>
      <c r="C13" s="59"/>
      <c r="D13" s="59"/>
      <c r="E13" s="60"/>
      <c r="F13" s="60" t="e">
        <f t="shared" si="1"/>
        <v>#DIV/0!</v>
      </c>
    </row>
    <row r="14" spans="1:8" x14ac:dyDescent="0.25">
      <c r="A14" s="12" t="s">
        <v>82</v>
      </c>
      <c r="B14" s="44">
        <v>403.82</v>
      </c>
      <c r="C14" s="59">
        <v>110.65</v>
      </c>
      <c r="D14" s="59">
        <v>110.65</v>
      </c>
      <c r="E14" s="60">
        <f t="shared" si="0"/>
        <v>27.400822148482</v>
      </c>
      <c r="F14" s="60">
        <f t="shared" si="1"/>
        <v>100</v>
      </c>
    </row>
    <row r="15" spans="1:8" x14ac:dyDescent="0.25">
      <c r="A15" s="12" t="s">
        <v>83</v>
      </c>
      <c r="B15" s="45">
        <v>4950.5600000000004</v>
      </c>
      <c r="C15" s="59">
        <v>6144.28</v>
      </c>
      <c r="D15" s="59">
        <v>6144.28</v>
      </c>
      <c r="E15" s="60">
        <f t="shared" si="0"/>
        <v>124.11282763970135</v>
      </c>
      <c r="F15" s="60">
        <f t="shared" si="1"/>
        <v>100</v>
      </c>
    </row>
    <row r="16" spans="1:8" ht="25.5" x14ac:dyDescent="0.25">
      <c r="A16" s="11" t="s">
        <v>54</v>
      </c>
      <c r="B16" s="45">
        <v>39340.300000000003</v>
      </c>
      <c r="C16" s="59">
        <v>38448.879999999997</v>
      </c>
      <c r="D16" s="59">
        <v>38448.879999999997</v>
      </c>
      <c r="E16" s="60">
        <f t="shared" si="0"/>
        <v>97.734079302903126</v>
      </c>
      <c r="F16" s="60">
        <f t="shared" si="1"/>
        <v>100</v>
      </c>
    </row>
    <row r="17" spans="1:14" ht="25.5" x14ac:dyDescent="0.25">
      <c r="A17" s="18" t="s">
        <v>55</v>
      </c>
      <c r="B17" s="45">
        <v>39340.31</v>
      </c>
      <c r="C17" s="59">
        <v>38448.879999999997</v>
      </c>
      <c r="D17" s="59">
        <v>38448.879999999997</v>
      </c>
      <c r="E17" s="60">
        <f t="shared" si="0"/>
        <v>97.73405445966236</v>
      </c>
      <c r="F17" s="60">
        <f t="shared" si="1"/>
        <v>100</v>
      </c>
    </row>
    <row r="18" spans="1:14" x14ac:dyDescent="0.25">
      <c r="A18" s="35" t="s">
        <v>53</v>
      </c>
      <c r="B18" s="45">
        <f>SUM(B19,B20)</f>
        <v>1332507.01</v>
      </c>
      <c r="C18" s="45">
        <v>1653829.29</v>
      </c>
      <c r="D18" s="45">
        <f t="shared" ref="D18" si="2">SUM(D19,D20)</f>
        <v>1653829.29</v>
      </c>
      <c r="E18" s="60">
        <f t="shared" si="0"/>
        <v>124.11411554225144</v>
      </c>
      <c r="F18" s="60">
        <f t="shared" si="1"/>
        <v>100</v>
      </c>
    </row>
    <row r="19" spans="1:14" x14ac:dyDescent="0.25">
      <c r="A19" s="41" t="s">
        <v>155</v>
      </c>
      <c r="B19" s="45">
        <v>1259225.5</v>
      </c>
      <c r="C19" s="59">
        <v>1550648.29</v>
      </c>
      <c r="D19" s="59">
        <v>1550648.29</v>
      </c>
      <c r="E19" s="60">
        <f t="shared" si="0"/>
        <v>123.14301846650977</v>
      </c>
      <c r="F19" s="60">
        <f t="shared" si="1"/>
        <v>100</v>
      </c>
      <c r="G19" s="250"/>
      <c r="H19" s="81"/>
      <c r="I19" s="81"/>
      <c r="J19" s="81"/>
      <c r="K19" s="81"/>
      <c r="L19" s="81"/>
      <c r="M19" s="81"/>
      <c r="N19" s="81"/>
    </row>
    <row r="20" spans="1:14" ht="24" customHeight="1" x14ac:dyDescent="0.25">
      <c r="A20" s="40" t="s">
        <v>84</v>
      </c>
      <c r="B20" s="46">
        <v>73281.509999999995</v>
      </c>
      <c r="C20" s="59">
        <v>103181</v>
      </c>
      <c r="D20" s="59">
        <v>103181</v>
      </c>
      <c r="E20" s="60">
        <f t="shared" si="0"/>
        <v>140.80086504767709</v>
      </c>
      <c r="F20" s="60">
        <f t="shared" si="1"/>
        <v>100</v>
      </c>
      <c r="G20" s="250"/>
      <c r="H20" s="81"/>
      <c r="I20" s="81"/>
      <c r="J20" s="81"/>
      <c r="K20" s="81"/>
      <c r="L20" s="81"/>
      <c r="M20" s="81"/>
      <c r="N20" s="81"/>
    </row>
    <row r="21" spans="1:14" x14ac:dyDescent="0.25">
      <c r="A21" s="12" t="s">
        <v>85</v>
      </c>
      <c r="B21" s="45">
        <v>4236.66</v>
      </c>
      <c r="C21" s="59">
        <v>1037.7</v>
      </c>
      <c r="D21" s="59">
        <v>1037.7</v>
      </c>
      <c r="E21" s="60">
        <f t="shared" si="0"/>
        <v>24.493350894336579</v>
      </c>
      <c r="F21" s="60">
        <f t="shared" si="1"/>
        <v>100</v>
      </c>
      <c r="G21" s="81"/>
      <c r="H21" s="83"/>
      <c r="I21" s="83"/>
      <c r="J21" s="83"/>
      <c r="K21" s="81"/>
      <c r="L21" s="81"/>
      <c r="M21" s="83"/>
      <c r="N21" s="83"/>
    </row>
    <row r="22" spans="1:14" x14ac:dyDescent="0.25">
      <c r="G22" s="81"/>
      <c r="H22" s="83"/>
      <c r="I22" s="83"/>
      <c r="J22" s="83"/>
      <c r="K22" s="83"/>
      <c r="L22" s="83"/>
      <c r="M22" s="83"/>
      <c r="N22" s="83"/>
    </row>
    <row r="23" spans="1:14" ht="15.75" customHeight="1" x14ac:dyDescent="0.25">
      <c r="A23" s="226" t="s">
        <v>51</v>
      </c>
      <c r="B23" s="226"/>
      <c r="C23" s="226"/>
      <c r="D23" s="226"/>
      <c r="E23" s="226"/>
      <c r="F23" s="226"/>
      <c r="G23" s="81"/>
      <c r="H23" s="83"/>
      <c r="I23" s="83"/>
      <c r="J23" s="83"/>
      <c r="K23" s="83"/>
      <c r="L23" s="83"/>
      <c r="M23" s="81"/>
      <c r="N23" s="83"/>
    </row>
    <row r="24" spans="1:14" ht="18" x14ac:dyDescent="0.25">
      <c r="A24" s="21"/>
      <c r="B24" s="21"/>
      <c r="C24" s="21"/>
      <c r="D24" s="21"/>
      <c r="E24" s="5"/>
      <c r="F24" s="5"/>
      <c r="G24" s="81"/>
      <c r="H24" s="83"/>
      <c r="I24" s="83"/>
      <c r="J24" s="83"/>
      <c r="K24" s="81"/>
      <c r="L24" s="83"/>
      <c r="M24" s="81"/>
      <c r="N24" s="83"/>
    </row>
    <row r="25" spans="1:14" x14ac:dyDescent="0.25">
      <c r="A25" s="20" t="s">
        <v>52</v>
      </c>
      <c r="B25" s="19" t="s">
        <v>34</v>
      </c>
      <c r="C25" s="20" t="s">
        <v>35</v>
      </c>
      <c r="D25" s="20" t="s">
        <v>194</v>
      </c>
      <c r="E25" s="20" t="s">
        <v>272</v>
      </c>
      <c r="F25" s="20" t="s">
        <v>272</v>
      </c>
      <c r="G25" s="81"/>
      <c r="H25" s="83"/>
      <c r="I25" s="83"/>
      <c r="J25" s="83"/>
      <c r="K25" s="86"/>
      <c r="L25" s="86"/>
      <c r="M25" s="81"/>
      <c r="N25" s="83"/>
    </row>
    <row r="26" spans="1:14" x14ac:dyDescent="0.25">
      <c r="A26" s="35" t="s">
        <v>1</v>
      </c>
      <c r="B26" s="37">
        <f>SUM(B27,B29,B33,B35,B36)</f>
        <v>1665047.7200000002</v>
      </c>
      <c r="C26" s="37">
        <f>SUM(C27,C29,C33,C35,C36)</f>
        <v>2067062.5899999999</v>
      </c>
      <c r="D26" s="37">
        <f>SUM(D27,D29,D33,D35,D36)</f>
        <v>2041895.69</v>
      </c>
      <c r="E26" s="37">
        <f>D26/B26*100</f>
        <v>122.63286303890435</v>
      </c>
      <c r="F26" s="37">
        <f>D26/C26*100</f>
        <v>98.782480021565291</v>
      </c>
      <c r="H26" s="47"/>
      <c r="I26" s="47"/>
      <c r="J26" s="47"/>
      <c r="K26" s="47"/>
      <c r="L26" s="47"/>
      <c r="M26" s="47"/>
      <c r="N26" s="47"/>
    </row>
    <row r="27" spans="1:14" ht="15.75" customHeight="1" x14ac:dyDescent="0.25">
      <c r="A27" s="22" t="s">
        <v>56</v>
      </c>
      <c r="B27" s="38">
        <v>269816.05</v>
      </c>
      <c r="C27" s="59">
        <v>352513.93</v>
      </c>
      <c r="D27" s="59">
        <v>327347.03000000003</v>
      </c>
      <c r="E27" s="37">
        <f t="shared" ref="E27:E38" si="3">D27/B27*100</f>
        <v>121.32229717246253</v>
      </c>
      <c r="F27" s="37">
        <f t="shared" ref="F27:F38" si="4">D27/C27*100</f>
        <v>92.86073602821881</v>
      </c>
    </row>
    <row r="28" spans="1:14" x14ac:dyDescent="0.25">
      <c r="A28" s="13" t="s">
        <v>57</v>
      </c>
      <c r="B28" s="38">
        <v>269816.05</v>
      </c>
      <c r="C28" s="59">
        <v>352513.93</v>
      </c>
      <c r="D28" s="59">
        <v>327347.03000000003</v>
      </c>
      <c r="E28" s="37">
        <f t="shared" si="3"/>
        <v>121.32229717246253</v>
      </c>
      <c r="F28" s="37">
        <f t="shared" si="4"/>
        <v>92.86073602821881</v>
      </c>
      <c r="H28" s="47"/>
      <c r="I28" s="47"/>
    </row>
    <row r="29" spans="1:14" x14ac:dyDescent="0.25">
      <c r="A29" s="24" t="s">
        <v>58</v>
      </c>
      <c r="B29" s="38">
        <v>5056.5200000000004</v>
      </c>
      <c r="C29" s="59">
        <v>4277.2700000000004</v>
      </c>
      <c r="D29" s="59">
        <v>4277.2700000000004</v>
      </c>
      <c r="E29" s="37">
        <f t="shared" si="3"/>
        <v>84.589203642030483</v>
      </c>
      <c r="F29" s="37">
        <f t="shared" si="4"/>
        <v>100</v>
      </c>
      <c r="G29" s="63"/>
    </row>
    <row r="30" spans="1:14" x14ac:dyDescent="0.25">
      <c r="A30" s="23" t="s">
        <v>86</v>
      </c>
      <c r="B30" s="38">
        <v>54.69</v>
      </c>
      <c r="C30" s="59">
        <v>110.65</v>
      </c>
      <c r="D30" s="59">
        <v>110.65</v>
      </c>
      <c r="E30" s="37">
        <f t="shared" si="3"/>
        <v>202.32217955750596</v>
      </c>
      <c r="F30" s="37">
        <f t="shared" si="4"/>
        <v>100</v>
      </c>
    </row>
    <row r="31" spans="1:14" x14ac:dyDescent="0.25">
      <c r="A31" s="23" t="s">
        <v>87</v>
      </c>
      <c r="B31" s="38">
        <v>2756.01</v>
      </c>
      <c r="C31" s="59">
        <v>4175.84</v>
      </c>
      <c r="D31" s="59">
        <v>4175.84</v>
      </c>
      <c r="E31" s="37">
        <f t="shared" si="3"/>
        <v>151.51759246156581</v>
      </c>
      <c r="F31" s="37">
        <f t="shared" si="4"/>
        <v>100</v>
      </c>
    </row>
    <row r="32" spans="1:14" x14ac:dyDescent="0.25">
      <c r="A32" s="23" t="s">
        <v>88</v>
      </c>
      <c r="B32" s="38">
        <v>2245.8200000000002</v>
      </c>
      <c r="C32" s="59">
        <v>1037.7</v>
      </c>
      <c r="D32" s="59">
        <v>1037.7</v>
      </c>
      <c r="E32" s="37">
        <f t="shared" si="3"/>
        <v>46.205840183095702</v>
      </c>
      <c r="F32" s="37">
        <f t="shared" si="4"/>
        <v>100</v>
      </c>
    </row>
    <row r="33" spans="1:6" x14ac:dyDescent="0.25">
      <c r="A33" s="22" t="s">
        <v>92</v>
      </c>
      <c r="B33" s="38">
        <v>11669.62</v>
      </c>
      <c r="C33" s="59">
        <v>1877.17</v>
      </c>
      <c r="D33" s="59">
        <v>1877.17</v>
      </c>
      <c r="E33" s="37">
        <f t="shared" si="3"/>
        <v>16.085956526433591</v>
      </c>
      <c r="F33" s="37">
        <f t="shared" si="4"/>
        <v>100</v>
      </c>
    </row>
    <row r="34" spans="1:6" ht="25.5" x14ac:dyDescent="0.25">
      <c r="A34" s="22" t="s">
        <v>89</v>
      </c>
      <c r="B34" s="38">
        <v>36655.21</v>
      </c>
      <c r="C34" s="59">
        <v>35871.769999999997</v>
      </c>
      <c r="D34" s="59">
        <v>35871.769999999997</v>
      </c>
      <c r="E34" s="37">
        <f t="shared" si="3"/>
        <v>97.862677638458479</v>
      </c>
      <c r="F34" s="37">
        <f t="shared" si="4"/>
        <v>100</v>
      </c>
    </row>
    <row r="35" spans="1:6" ht="25.5" x14ac:dyDescent="0.25">
      <c r="A35" s="22" t="s">
        <v>255</v>
      </c>
      <c r="B35" s="38">
        <v>36655.21</v>
      </c>
      <c r="C35" s="59">
        <v>35871.769999999997</v>
      </c>
      <c r="D35" s="59">
        <v>35871.769999999997</v>
      </c>
      <c r="E35" s="37">
        <f t="shared" si="3"/>
        <v>97.862677638458479</v>
      </c>
      <c r="F35" s="37">
        <f t="shared" si="4"/>
        <v>100</v>
      </c>
    </row>
    <row r="36" spans="1:6" x14ac:dyDescent="0.25">
      <c r="A36" s="22" t="s">
        <v>90</v>
      </c>
      <c r="B36" s="38">
        <f>SUM(B37,B38)</f>
        <v>1341850.32</v>
      </c>
      <c r="C36" s="38">
        <v>1672522.45</v>
      </c>
      <c r="D36" s="38">
        <f t="shared" ref="D36" si="5">SUM(D37,D38)</f>
        <v>1672522.45</v>
      </c>
      <c r="E36" s="37">
        <f t="shared" si="3"/>
        <v>124.64299669429597</v>
      </c>
      <c r="F36" s="37">
        <f t="shared" si="4"/>
        <v>100</v>
      </c>
    </row>
    <row r="37" spans="1:6" x14ac:dyDescent="0.25">
      <c r="A37" s="23" t="s">
        <v>155</v>
      </c>
      <c r="B37" s="38">
        <v>1258528.98</v>
      </c>
      <c r="C37" s="59">
        <v>1559230</v>
      </c>
      <c r="D37" s="59">
        <v>1559230</v>
      </c>
      <c r="E37" s="37">
        <f t="shared" si="3"/>
        <v>123.89305489016233</v>
      </c>
      <c r="F37" s="37">
        <f t="shared" si="4"/>
        <v>100</v>
      </c>
    </row>
    <row r="38" spans="1:6" ht="33" customHeight="1" x14ac:dyDescent="0.25">
      <c r="A38" s="18" t="s">
        <v>91</v>
      </c>
      <c r="B38" s="38">
        <v>83321.34</v>
      </c>
      <c r="C38" s="59">
        <v>113292.45</v>
      </c>
      <c r="D38" s="59">
        <v>113292.45</v>
      </c>
      <c r="E38" s="37">
        <f t="shared" si="3"/>
        <v>135.97050887563736</v>
      </c>
      <c r="F38" s="37">
        <f t="shared" si="4"/>
        <v>100</v>
      </c>
    </row>
  </sheetData>
  <mergeCells count="6">
    <mergeCell ref="A23:F23"/>
    <mergeCell ref="G19:G20"/>
    <mergeCell ref="A1:F1"/>
    <mergeCell ref="A3:F3"/>
    <mergeCell ref="A5:F5"/>
    <mergeCell ref="A7:F7"/>
  </mergeCells>
  <pageMargins left="0.7" right="0.7" top="0.75" bottom="0.75" header="0.3" footer="0.3"/>
  <pageSetup paperSize="9" scale="5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F10" sqref="F10:F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226" t="s">
        <v>256</v>
      </c>
      <c r="B1" s="226"/>
      <c r="C1" s="226"/>
      <c r="D1" s="226"/>
      <c r="E1" s="226"/>
      <c r="F1" s="22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226" t="s">
        <v>18</v>
      </c>
      <c r="B3" s="226"/>
      <c r="C3" s="226"/>
      <c r="D3" s="226"/>
      <c r="E3" s="227"/>
      <c r="F3" s="22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226" t="s">
        <v>4</v>
      </c>
      <c r="B5" s="228"/>
      <c r="C5" s="228"/>
      <c r="D5" s="228"/>
      <c r="E5" s="228"/>
      <c r="F5" s="22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226" t="s">
        <v>13</v>
      </c>
      <c r="B7" s="249"/>
      <c r="C7" s="249"/>
      <c r="D7" s="249"/>
      <c r="E7" s="249"/>
      <c r="F7" s="249"/>
    </row>
    <row r="8" spans="1:6" ht="18" x14ac:dyDescent="0.25">
      <c r="A8" s="4"/>
      <c r="B8" s="4"/>
      <c r="C8" s="4"/>
      <c r="D8" s="4"/>
      <c r="E8" s="5"/>
      <c r="F8" s="5"/>
    </row>
    <row r="9" spans="1:6" x14ac:dyDescent="0.25">
      <c r="A9" s="20" t="s">
        <v>52</v>
      </c>
      <c r="B9" s="19" t="s">
        <v>34</v>
      </c>
      <c r="C9" s="20" t="s">
        <v>35</v>
      </c>
      <c r="D9" s="20" t="s">
        <v>194</v>
      </c>
      <c r="E9" s="20" t="s">
        <v>272</v>
      </c>
      <c r="F9" s="20" t="s">
        <v>272</v>
      </c>
    </row>
    <row r="10" spans="1:6" ht="15.75" customHeight="1" x14ac:dyDescent="0.25">
      <c r="A10" s="11" t="s">
        <v>14</v>
      </c>
      <c r="B10" s="38">
        <v>1665047.73</v>
      </c>
      <c r="C10" s="59">
        <v>2067062.59</v>
      </c>
      <c r="D10" s="59">
        <v>2041895.69</v>
      </c>
      <c r="E10" s="59">
        <f>D10/B10*100</f>
        <v>122.63286230239177</v>
      </c>
      <c r="F10" s="59">
        <f>D10/C10*100</f>
        <v>98.782480021565277</v>
      </c>
    </row>
    <row r="11" spans="1:6" ht="15.75" customHeight="1" x14ac:dyDescent="0.25">
      <c r="A11" s="11" t="s">
        <v>122</v>
      </c>
      <c r="B11" s="38">
        <v>1665047.73</v>
      </c>
      <c r="C11" s="59">
        <v>2067062.59</v>
      </c>
      <c r="D11" s="59">
        <v>2041895.69</v>
      </c>
      <c r="E11" s="59">
        <f t="shared" ref="E11:E13" si="0">D11/B11*100</f>
        <v>122.63286230239177</v>
      </c>
      <c r="F11" s="59">
        <f t="shared" ref="F11:F13" si="1">D11/C11*100</f>
        <v>98.782480021565277</v>
      </c>
    </row>
    <row r="12" spans="1:6" x14ac:dyDescent="0.25">
      <c r="A12" s="18" t="s">
        <v>123</v>
      </c>
      <c r="B12" s="38">
        <f>B10-B13</f>
        <v>1612124.3599999999</v>
      </c>
      <c r="C12" s="38">
        <f>C10-C13</f>
        <v>1890062.59</v>
      </c>
      <c r="D12" s="38">
        <f>D10-D13</f>
        <v>1865618.97</v>
      </c>
      <c r="E12" s="59">
        <f t="shared" si="0"/>
        <v>115.72425901436041</v>
      </c>
      <c r="F12" s="59">
        <f t="shared" si="1"/>
        <v>98.706729600949345</v>
      </c>
    </row>
    <row r="13" spans="1:6" x14ac:dyDescent="0.25">
      <c r="A13" s="17" t="s">
        <v>124</v>
      </c>
      <c r="B13" s="38">
        <v>52923.37</v>
      </c>
      <c r="C13" s="59">
        <v>177000</v>
      </c>
      <c r="D13" s="59">
        <v>176276.72</v>
      </c>
      <c r="E13" s="59">
        <f t="shared" si="0"/>
        <v>333.07916710519379</v>
      </c>
      <c r="F13" s="59">
        <f t="shared" si="1"/>
        <v>99.591367231638415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226" t="s">
        <v>31</v>
      </c>
      <c r="B1" s="226"/>
      <c r="C1" s="226"/>
      <c r="D1" s="226"/>
      <c r="E1" s="226"/>
      <c r="F1" s="226"/>
      <c r="G1" s="226"/>
      <c r="H1" s="22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226" t="s">
        <v>18</v>
      </c>
      <c r="B3" s="226"/>
      <c r="C3" s="226"/>
      <c r="D3" s="226"/>
      <c r="E3" s="226"/>
      <c r="F3" s="226"/>
      <c r="G3" s="226"/>
      <c r="H3" s="22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226" t="s">
        <v>60</v>
      </c>
      <c r="B5" s="226"/>
      <c r="C5" s="226"/>
      <c r="D5" s="226"/>
      <c r="E5" s="226"/>
      <c r="F5" s="226"/>
      <c r="G5" s="226"/>
      <c r="H5" s="22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30</v>
      </c>
      <c r="D7" s="19" t="s">
        <v>34</v>
      </c>
      <c r="E7" s="20" t="s">
        <v>35</v>
      </c>
      <c r="F7" s="20" t="s">
        <v>32</v>
      </c>
      <c r="G7" s="20" t="s">
        <v>26</v>
      </c>
      <c r="H7" s="20" t="s">
        <v>33</v>
      </c>
    </row>
    <row r="8" spans="1:8" x14ac:dyDescent="0.25">
      <c r="A8" s="33"/>
      <c r="B8" s="34"/>
      <c r="C8" s="32" t="s">
        <v>62</v>
      </c>
      <c r="D8" s="34"/>
      <c r="E8" s="33"/>
      <c r="F8" s="33"/>
      <c r="G8" s="33"/>
      <c r="H8" s="33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36"/>
      <c r="D11" s="8"/>
      <c r="E11" s="9"/>
      <c r="F11" s="9"/>
      <c r="G11" s="9"/>
      <c r="H11" s="9"/>
    </row>
    <row r="12" spans="1:8" x14ac:dyDescent="0.25">
      <c r="A12" s="11"/>
      <c r="B12" s="16"/>
      <c r="C12" s="32" t="s">
        <v>65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2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3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R13" sqref="R13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226" t="s">
        <v>31</v>
      </c>
      <c r="B1" s="226"/>
      <c r="C1" s="226"/>
      <c r="D1" s="226"/>
      <c r="E1" s="226"/>
      <c r="F1" s="226"/>
    </row>
    <row r="2" spans="1:6" ht="18" customHeight="1" x14ac:dyDescent="0.25">
      <c r="A2" s="21"/>
      <c r="B2" s="21"/>
      <c r="C2" s="21"/>
      <c r="D2" s="21"/>
      <c r="E2" s="21"/>
      <c r="F2" s="21"/>
    </row>
    <row r="3" spans="1:6" ht="15.75" customHeight="1" x14ac:dyDescent="0.25">
      <c r="A3" s="226" t="s">
        <v>18</v>
      </c>
      <c r="B3" s="226"/>
      <c r="C3" s="226"/>
      <c r="D3" s="226"/>
      <c r="E3" s="226"/>
      <c r="F3" s="226"/>
    </row>
    <row r="4" spans="1:6" ht="18" x14ac:dyDescent="0.25">
      <c r="A4" s="21"/>
      <c r="B4" s="21"/>
      <c r="C4" s="21"/>
      <c r="D4" s="21"/>
      <c r="E4" s="5"/>
      <c r="F4" s="5"/>
    </row>
    <row r="5" spans="1:6" ht="18" customHeight="1" x14ac:dyDescent="0.25">
      <c r="A5" s="226" t="s">
        <v>61</v>
      </c>
      <c r="B5" s="226"/>
      <c r="C5" s="226"/>
      <c r="D5" s="226"/>
      <c r="E5" s="226"/>
      <c r="F5" s="226"/>
    </row>
    <row r="6" spans="1:6" ht="18" x14ac:dyDescent="0.25">
      <c r="A6" s="21"/>
      <c r="B6" s="21"/>
      <c r="C6" s="21"/>
      <c r="D6" s="21"/>
      <c r="E6" s="5"/>
      <c r="F6" s="5"/>
    </row>
    <row r="7" spans="1:6" ht="25.5" x14ac:dyDescent="0.25">
      <c r="A7" s="19" t="s">
        <v>52</v>
      </c>
      <c r="B7" s="19" t="s">
        <v>34</v>
      </c>
      <c r="C7" s="20" t="s">
        <v>35</v>
      </c>
      <c r="D7" s="20" t="s">
        <v>32</v>
      </c>
      <c r="E7" s="20" t="s">
        <v>26</v>
      </c>
      <c r="F7" s="20" t="s">
        <v>33</v>
      </c>
    </row>
    <row r="8" spans="1:6" x14ac:dyDescent="0.25">
      <c r="A8" s="11" t="s">
        <v>62</v>
      </c>
      <c r="B8" s="8"/>
      <c r="C8" s="9"/>
      <c r="D8" s="9"/>
      <c r="E8" s="9"/>
      <c r="F8" s="9"/>
    </row>
    <row r="9" spans="1:6" ht="25.5" x14ac:dyDescent="0.25">
      <c r="A9" s="11" t="s">
        <v>63</v>
      </c>
      <c r="B9" s="8"/>
      <c r="C9" s="9"/>
      <c r="D9" s="9"/>
      <c r="E9" s="9"/>
      <c r="F9" s="9"/>
    </row>
    <row r="10" spans="1:6" ht="25.5" x14ac:dyDescent="0.25">
      <c r="A10" s="18" t="s">
        <v>64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65</v>
      </c>
      <c r="B12" s="8"/>
      <c r="C12" s="9"/>
      <c r="D12" s="9"/>
      <c r="E12" s="9"/>
      <c r="F12" s="9"/>
    </row>
    <row r="13" spans="1:6" x14ac:dyDescent="0.25">
      <c r="A13" s="22" t="s">
        <v>56</v>
      </c>
      <c r="B13" s="8"/>
      <c r="C13" s="9"/>
      <c r="D13" s="9"/>
      <c r="E13" s="9"/>
      <c r="F13" s="9"/>
    </row>
    <row r="14" spans="1:6" x14ac:dyDescent="0.25">
      <c r="A14" s="13" t="s">
        <v>57</v>
      </c>
      <c r="B14" s="8"/>
      <c r="C14" s="9"/>
      <c r="D14" s="9"/>
      <c r="E14" s="9"/>
      <c r="F14" s="10"/>
    </row>
    <row r="15" spans="1:6" x14ac:dyDescent="0.25">
      <c r="A15" s="22" t="s">
        <v>58</v>
      </c>
      <c r="B15" s="8"/>
      <c r="C15" s="9"/>
      <c r="D15" s="9"/>
      <c r="E15" s="9"/>
      <c r="F15" s="10"/>
    </row>
    <row r="16" spans="1:6" x14ac:dyDescent="0.25">
      <c r="A16" s="13" t="s">
        <v>59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7"/>
  <sheetViews>
    <sheetView tabSelected="1" topLeftCell="A142" workbookViewId="0">
      <selection activeCell="G7" sqref="G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2.85546875" customWidth="1"/>
    <col min="5" max="7" width="25.28515625" customWidth="1"/>
    <col min="9" max="9" width="11.7109375" bestFit="1" customWidth="1"/>
    <col min="10" max="10" width="14" customWidth="1"/>
    <col min="11" max="11" width="11.85546875" customWidth="1"/>
    <col min="12" max="12" width="11.7109375" bestFit="1" customWidth="1"/>
    <col min="18" max="18" width="13.85546875" customWidth="1"/>
  </cols>
  <sheetData>
    <row r="1" spans="1:18" ht="42" customHeight="1" x14ac:dyDescent="0.25">
      <c r="A1" s="226" t="s">
        <v>269</v>
      </c>
      <c r="B1" s="226"/>
      <c r="C1" s="226"/>
      <c r="D1" s="226"/>
      <c r="E1" s="226"/>
      <c r="F1" s="226"/>
      <c r="G1" s="226"/>
    </row>
    <row r="2" spans="1:18" ht="18" x14ac:dyDescent="0.25">
      <c r="A2" s="4"/>
      <c r="B2" s="4"/>
      <c r="C2" s="4"/>
      <c r="D2" s="4"/>
      <c r="E2" s="4"/>
      <c r="F2" s="4"/>
      <c r="G2" s="5"/>
    </row>
    <row r="3" spans="1:18" ht="18" customHeight="1" x14ac:dyDescent="0.25">
      <c r="A3" s="226" t="s">
        <v>17</v>
      </c>
      <c r="B3" s="228"/>
      <c r="C3" s="228"/>
      <c r="D3" s="228"/>
      <c r="E3" s="228"/>
      <c r="F3" s="228"/>
      <c r="G3" s="228"/>
    </row>
    <row r="4" spans="1:18" ht="18" x14ac:dyDescent="0.25">
      <c r="A4" s="4"/>
      <c r="B4" s="4"/>
      <c r="C4" s="4"/>
      <c r="D4" s="4"/>
      <c r="E4" s="4"/>
      <c r="F4" s="4"/>
      <c r="G4" s="5"/>
    </row>
    <row r="5" spans="1:18" x14ac:dyDescent="0.25">
      <c r="A5" s="284" t="s">
        <v>19</v>
      </c>
      <c r="B5" s="285"/>
      <c r="C5" s="286"/>
      <c r="D5" s="19" t="s">
        <v>20</v>
      </c>
      <c r="E5" s="20" t="s">
        <v>35</v>
      </c>
      <c r="F5" s="20" t="s">
        <v>194</v>
      </c>
      <c r="G5" s="20" t="s">
        <v>272</v>
      </c>
      <c r="I5" s="61"/>
    </row>
    <row r="6" spans="1:18" ht="24.75" customHeight="1" x14ac:dyDescent="0.25">
      <c r="A6" s="281" t="s">
        <v>197</v>
      </c>
      <c r="B6" s="282"/>
      <c r="C6" s="283"/>
      <c r="D6" s="25" t="s">
        <v>94</v>
      </c>
      <c r="E6" s="59">
        <v>2067062.59</v>
      </c>
      <c r="F6" s="59">
        <v>2041895.69</v>
      </c>
      <c r="G6" s="59">
        <f>F6/E6*100</f>
        <v>98.782480021565277</v>
      </c>
    </row>
    <row r="7" spans="1:18" x14ac:dyDescent="0.25">
      <c r="A7" s="288" t="s">
        <v>95</v>
      </c>
      <c r="B7" s="289"/>
      <c r="C7" s="290"/>
      <c r="D7" s="31" t="s">
        <v>96</v>
      </c>
      <c r="E7" s="59"/>
      <c r="F7" s="59"/>
      <c r="G7" s="59"/>
      <c r="I7" s="47"/>
      <c r="J7" s="47"/>
      <c r="K7" s="47"/>
    </row>
    <row r="8" spans="1:18" x14ac:dyDescent="0.25">
      <c r="A8" s="281" t="s">
        <v>93</v>
      </c>
      <c r="B8" s="282"/>
      <c r="C8" s="283"/>
      <c r="D8" s="76" t="s">
        <v>108</v>
      </c>
      <c r="E8" s="75">
        <v>124104.13</v>
      </c>
      <c r="F8" s="75">
        <v>114894.18</v>
      </c>
      <c r="G8" s="59">
        <f t="shared" ref="G7:G8" si="0">F8/E8*100</f>
        <v>92.57885293583702</v>
      </c>
      <c r="I8" s="47"/>
      <c r="J8" s="47"/>
      <c r="K8" s="47"/>
      <c r="L8" s="47"/>
      <c r="M8" s="47"/>
    </row>
    <row r="9" spans="1:18" x14ac:dyDescent="0.25">
      <c r="A9" s="131">
        <v>3</v>
      </c>
      <c r="B9" s="132"/>
      <c r="C9" s="133"/>
      <c r="D9" s="133" t="s">
        <v>10</v>
      </c>
      <c r="E9" s="59">
        <v>124104.13</v>
      </c>
      <c r="F9" s="59">
        <v>114894.18</v>
      </c>
      <c r="G9" s="59">
        <f>F9/E9*100</f>
        <v>92.57885293583702</v>
      </c>
      <c r="I9" s="47"/>
    </row>
    <row r="10" spans="1:18" x14ac:dyDescent="0.25">
      <c r="A10" s="131"/>
      <c r="B10" s="132">
        <v>32</v>
      </c>
      <c r="C10" s="133"/>
      <c r="D10" s="133" t="s">
        <v>21</v>
      </c>
      <c r="E10" s="59">
        <v>124104.13</v>
      </c>
      <c r="F10" s="59">
        <f>SUM(F11,F14,F20,F29)</f>
        <v>114894.18000000001</v>
      </c>
      <c r="G10" s="59">
        <f>F10/E10*100</f>
        <v>92.578852935837034</v>
      </c>
      <c r="I10" s="47"/>
    </row>
    <row r="11" spans="1:18" x14ac:dyDescent="0.25">
      <c r="A11" s="131"/>
      <c r="B11" s="132"/>
      <c r="C11" s="133">
        <v>321</v>
      </c>
      <c r="D11" s="136" t="s">
        <v>168</v>
      </c>
      <c r="E11" s="175"/>
      <c r="F11" s="175">
        <f>SUM(F12,F13)</f>
        <v>5795.3700000000008</v>
      </c>
      <c r="G11" s="59"/>
      <c r="I11" s="47"/>
    </row>
    <row r="12" spans="1:18" x14ac:dyDescent="0.25">
      <c r="A12" s="131"/>
      <c r="B12" s="132"/>
      <c r="C12" s="133">
        <v>3211</v>
      </c>
      <c r="D12" s="136" t="s">
        <v>131</v>
      </c>
      <c r="E12" s="59"/>
      <c r="F12" s="59">
        <v>4769.6000000000004</v>
      </c>
      <c r="G12" s="59"/>
      <c r="I12" s="47"/>
    </row>
    <row r="13" spans="1:18" x14ac:dyDescent="0.25">
      <c r="A13" s="131"/>
      <c r="B13" s="132"/>
      <c r="C13" s="133">
        <v>3213</v>
      </c>
      <c r="D13" s="136" t="s">
        <v>198</v>
      </c>
      <c r="E13" s="59"/>
      <c r="F13" s="59">
        <v>1025.77</v>
      </c>
      <c r="G13" s="59"/>
      <c r="I13" s="47"/>
    </row>
    <row r="14" spans="1:18" x14ac:dyDescent="0.25">
      <c r="A14" s="131"/>
      <c r="B14" s="132"/>
      <c r="C14" s="133">
        <v>322</v>
      </c>
      <c r="D14" s="133" t="s">
        <v>172</v>
      </c>
      <c r="E14" s="175"/>
      <c r="F14" s="175">
        <f>SUM(F15:F19)</f>
        <v>62852.54</v>
      </c>
      <c r="G14" s="59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x14ac:dyDescent="0.25">
      <c r="A15" s="131"/>
      <c r="B15" s="132"/>
      <c r="C15" s="136">
        <v>3221</v>
      </c>
      <c r="D15" s="139" t="s">
        <v>199</v>
      </c>
      <c r="E15" s="59"/>
      <c r="F15" s="59">
        <v>12338.13</v>
      </c>
      <c r="G15" s="59"/>
      <c r="I15" s="47"/>
    </row>
    <row r="16" spans="1:18" x14ac:dyDescent="0.25">
      <c r="A16" s="131"/>
      <c r="B16" s="132"/>
      <c r="C16" s="136">
        <v>3223</v>
      </c>
      <c r="D16" s="136" t="s">
        <v>133</v>
      </c>
      <c r="E16" s="59"/>
      <c r="F16" s="59">
        <v>41860.32</v>
      </c>
      <c r="G16" s="59"/>
      <c r="I16" s="47"/>
    </row>
    <row r="17" spans="1:9" x14ac:dyDescent="0.25">
      <c r="A17" s="131"/>
      <c r="B17" s="132"/>
      <c r="C17" s="136">
        <v>3224</v>
      </c>
      <c r="D17" s="136" t="s">
        <v>200</v>
      </c>
      <c r="E17" s="59"/>
      <c r="F17" s="59">
        <v>497.69</v>
      </c>
      <c r="G17" s="59"/>
      <c r="I17" s="47"/>
    </row>
    <row r="18" spans="1:9" x14ac:dyDescent="0.25">
      <c r="A18" s="131"/>
      <c r="B18" s="132"/>
      <c r="C18" s="136">
        <v>3225</v>
      </c>
      <c r="D18" s="136" t="s">
        <v>134</v>
      </c>
      <c r="E18" s="59"/>
      <c r="F18" s="59">
        <v>7898.77</v>
      </c>
      <c r="G18" s="59"/>
      <c r="I18" s="47"/>
    </row>
    <row r="19" spans="1:9" x14ac:dyDescent="0.25">
      <c r="A19" s="173"/>
      <c r="B19" s="174"/>
      <c r="C19" s="172">
        <v>3227</v>
      </c>
      <c r="D19" s="172" t="s">
        <v>176</v>
      </c>
      <c r="E19" s="59"/>
      <c r="F19" s="59">
        <v>257.63</v>
      </c>
      <c r="G19" s="59"/>
      <c r="I19" s="47"/>
    </row>
    <row r="20" spans="1:9" x14ac:dyDescent="0.25">
      <c r="A20" s="131"/>
      <c r="B20" s="132"/>
      <c r="C20" s="133">
        <v>323</v>
      </c>
      <c r="D20" s="133" t="s">
        <v>135</v>
      </c>
      <c r="E20" s="175"/>
      <c r="F20" s="175">
        <f>SUM(F21:F28)</f>
        <v>40591.33</v>
      </c>
      <c r="G20" s="59"/>
      <c r="I20" s="47"/>
    </row>
    <row r="21" spans="1:9" x14ac:dyDescent="0.25">
      <c r="A21" s="131"/>
      <c r="B21" s="132"/>
      <c r="C21" s="136">
        <v>3231</v>
      </c>
      <c r="D21" s="136" t="s">
        <v>136</v>
      </c>
      <c r="E21" s="59"/>
      <c r="F21" s="59">
        <v>2315.13</v>
      </c>
      <c r="G21" s="59"/>
      <c r="I21" s="47"/>
    </row>
    <row r="22" spans="1:9" x14ac:dyDescent="0.25">
      <c r="A22" s="131"/>
      <c r="B22" s="132"/>
      <c r="C22" s="136">
        <v>3232</v>
      </c>
      <c r="D22" s="136" t="s">
        <v>178</v>
      </c>
      <c r="E22" s="59"/>
      <c r="F22" s="59">
        <v>1510</v>
      </c>
      <c r="G22" s="59"/>
      <c r="I22" s="47"/>
    </row>
    <row r="23" spans="1:9" x14ac:dyDescent="0.25">
      <c r="A23" s="131"/>
      <c r="B23" s="132"/>
      <c r="C23" s="136">
        <v>3233</v>
      </c>
      <c r="D23" s="136" t="s">
        <v>179</v>
      </c>
      <c r="E23" s="59"/>
      <c r="F23" s="59">
        <v>746.55</v>
      </c>
      <c r="G23" s="59"/>
      <c r="I23" s="47"/>
    </row>
    <row r="24" spans="1:9" x14ac:dyDescent="0.25">
      <c r="A24" s="131"/>
      <c r="B24" s="132"/>
      <c r="C24" s="136">
        <v>3234</v>
      </c>
      <c r="D24" s="136" t="s">
        <v>137</v>
      </c>
      <c r="E24" s="59"/>
      <c r="F24" s="59">
        <v>9123.34</v>
      </c>
      <c r="G24" s="59"/>
      <c r="I24" s="47"/>
    </row>
    <row r="25" spans="1:9" x14ac:dyDescent="0.25">
      <c r="A25" s="131"/>
      <c r="B25" s="132"/>
      <c r="C25" s="136">
        <v>3236</v>
      </c>
      <c r="D25" s="136" t="s">
        <v>138</v>
      </c>
      <c r="E25" s="59"/>
      <c r="F25" s="59">
        <v>4640.49</v>
      </c>
      <c r="G25" s="59"/>
      <c r="I25" s="47"/>
    </row>
    <row r="26" spans="1:9" x14ac:dyDescent="0.25">
      <c r="A26" s="131"/>
      <c r="B26" s="132"/>
      <c r="C26" s="136">
        <v>3237</v>
      </c>
      <c r="D26" s="136" t="s">
        <v>139</v>
      </c>
      <c r="E26" s="59"/>
      <c r="F26" s="59">
        <v>3448.98</v>
      </c>
      <c r="G26" s="59"/>
      <c r="I26" s="47"/>
    </row>
    <row r="27" spans="1:9" x14ac:dyDescent="0.25">
      <c r="A27" s="131"/>
      <c r="B27" s="132"/>
      <c r="C27" s="136">
        <v>3238</v>
      </c>
      <c r="D27" s="136" t="s">
        <v>140</v>
      </c>
      <c r="E27" s="59"/>
      <c r="F27" s="59">
        <v>2056.3000000000002</v>
      </c>
      <c r="G27" s="59"/>
      <c r="I27" s="47"/>
    </row>
    <row r="28" spans="1:9" x14ac:dyDescent="0.25">
      <c r="A28" s="131"/>
      <c r="B28" s="132"/>
      <c r="C28" s="136">
        <v>3239</v>
      </c>
      <c r="D28" s="136" t="s">
        <v>141</v>
      </c>
      <c r="E28" s="59"/>
      <c r="F28" s="59">
        <v>16750.54</v>
      </c>
      <c r="G28" s="59"/>
      <c r="I28" s="47"/>
    </row>
    <row r="29" spans="1:9" ht="25.5" x14ac:dyDescent="0.25">
      <c r="A29" s="131"/>
      <c r="B29" s="132"/>
      <c r="C29" s="133">
        <v>329</v>
      </c>
      <c r="D29" s="133" t="s">
        <v>201</v>
      </c>
      <c r="E29" s="175"/>
      <c r="F29" s="175">
        <f>SUM(F30:F33)</f>
        <v>5654.94</v>
      </c>
      <c r="G29" s="59"/>
      <c r="I29" s="47"/>
    </row>
    <row r="30" spans="1:9" x14ac:dyDescent="0.25">
      <c r="A30" s="131"/>
      <c r="B30" s="132"/>
      <c r="C30" s="136">
        <v>3292</v>
      </c>
      <c r="D30" s="136" t="s">
        <v>143</v>
      </c>
      <c r="E30" s="59"/>
      <c r="F30" s="59">
        <v>1004.69</v>
      </c>
      <c r="G30" s="59"/>
      <c r="I30" s="47"/>
    </row>
    <row r="31" spans="1:9" x14ac:dyDescent="0.25">
      <c r="A31" s="131"/>
      <c r="B31" s="132"/>
      <c r="C31" s="136">
        <v>3293</v>
      </c>
      <c r="D31" s="136" t="s">
        <v>144</v>
      </c>
      <c r="E31" s="59"/>
      <c r="F31" s="59">
        <v>66.180000000000007</v>
      </c>
      <c r="G31" s="59"/>
      <c r="I31" s="47"/>
    </row>
    <row r="32" spans="1:9" x14ac:dyDescent="0.25">
      <c r="A32" s="131"/>
      <c r="B32" s="132"/>
      <c r="C32" s="136">
        <v>3294</v>
      </c>
      <c r="D32" s="136" t="s">
        <v>145</v>
      </c>
      <c r="E32" s="59"/>
      <c r="F32" s="59">
        <v>163.09</v>
      </c>
      <c r="G32" s="59"/>
      <c r="I32" s="47"/>
    </row>
    <row r="33" spans="1:9" x14ac:dyDescent="0.25">
      <c r="A33" s="131"/>
      <c r="B33" s="132"/>
      <c r="C33" s="136">
        <v>3299</v>
      </c>
      <c r="D33" s="136" t="s">
        <v>202</v>
      </c>
      <c r="E33" s="59"/>
      <c r="F33" s="59">
        <v>4420.9799999999996</v>
      </c>
      <c r="G33" s="59"/>
      <c r="I33" s="47"/>
    </row>
    <row r="34" spans="1:9" x14ac:dyDescent="0.25">
      <c r="A34" s="260" t="s">
        <v>97</v>
      </c>
      <c r="B34" s="261"/>
      <c r="C34" s="262"/>
      <c r="D34" s="73" t="s">
        <v>203</v>
      </c>
      <c r="E34" s="75">
        <v>530.89</v>
      </c>
      <c r="F34" s="75">
        <v>503.7</v>
      </c>
      <c r="G34" s="59">
        <f>F34/E34*100</f>
        <v>94.878411723709249</v>
      </c>
      <c r="I34" s="47"/>
    </row>
    <row r="35" spans="1:9" x14ac:dyDescent="0.25">
      <c r="A35" s="275" t="s">
        <v>93</v>
      </c>
      <c r="B35" s="276"/>
      <c r="C35" s="277"/>
      <c r="D35" s="136" t="s">
        <v>108</v>
      </c>
      <c r="E35" s="59">
        <v>530.89</v>
      </c>
      <c r="F35" s="59">
        <v>503.7</v>
      </c>
      <c r="G35" s="59">
        <f>F35/E35*100</f>
        <v>94.878411723709249</v>
      </c>
      <c r="I35" s="47"/>
    </row>
    <row r="36" spans="1:9" x14ac:dyDescent="0.25">
      <c r="A36" s="131">
        <v>3</v>
      </c>
      <c r="B36" s="132"/>
      <c r="C36" s="136"/>
      <c r="D36" s="136" t="s">
        <v>10</v>
      </c>
      <c r="E36" s="59">
        <v>530.89</v>
      </c>
      <c r="F36" s="59">
        <v>503.7</v>
      </c>
      <c r="G36" s="59">
        <f>F36/E36*100</f>
        <v>94.878411723709249</v>
      </c>
      <c r="I36" s="47"/>
    </row>
    <row r="37" spans="1:9" x14ac:dyDescent="0.25">
      <c r="A37" s="131"/>
      <c r="B37" s="132">
        <v>34</v>
      </c>
      <c r="C37" s="136"/>
      <c r="D37" s="136" t="s">
        <v>203</v>
      </c>
      <c r="E37" s="59">
        <v>530.89</v>
      </c>
      <c r="F37" s="59">
        <v>503.7</v>
      </c>
      <c r="G37" s="59">
        <f>F37/E37*100</f>
        <v>94.878411723709249</v>
      </c>
      <c r="I37" s="47"/>
    </row>
    <row r="38" spans="1:9" x14ac:dyDescent="0.25">
      <c r="A38" s="131"/>
      <c r="B38" s="132"/>
      <c r="C38" s="136">
        <v>343</v>
      </c>
      <c r="D38" s="136" t="s">
        <v>183</v>
      </c>
      <c r="E38" s="59"/>
      <c r="F38" s="59">
        <f>SUM(F39,F40)</f>
        <v>503.7</v>
      </c>
      <c r="G38" s="59"/>
      <c r="I38" s="47"/>
    </row>
    <row r="39" spans="1:9" x14ac:dyDescent="0.25">
      <c r="A39" s="131"/>
      <c r="B39" s="132"/>
      <c r="C39" s="136">
        <v>3431</v>
      </c>
      <c r="D39" s="136" t="s">
        <v>204</v>
      </c>
      <c r="E39" s="59"/>
      <c r="F39" s="59">
        <v>443.57</v>
      </c>
      <c r="G39" s="59"/>
      <c r="I39" s="47"/>
    </row>
    <row r="40" spans="1:9" x14ac:dyDescent="0.25">
      <c r="A40" s="131"/>
      <c r="B40" s="132"/>
      <c r="C40" s="136">
        <v>3433</v>
      </c>
      <c r="D40" s="136" t="s">
        <v>147</v>
      </c>
      <c r="E40" s="59"/>
      <c r="F40" s="59">
        <v>60.13</v>
      </c>
      <c r="G40" s="59"/>
      <c r="I40" s="47"/>
    </row>
    <row r="41" spans="1:9" x14ac:dyDescent="0.25">
      <c r="A41" s="266" t="s">
        <v>207</v>
      </c>
      <c r="B41" s="267"/>
      <c r="C41" s="268"/>
      <c r="D41" s="76" t="s">
        <v>104</v>
      </c>
      <c r="E41" s="75">
        <v>29032.5</v>
      </c>
      <c r="F41" s="75">
        <v>29032.5</v>
      </c>
      <c r="G41" s="59">
        <f>F41/E41*100</f>
        <v>100</v>
      </c>
    </row>
    <row r="42" spans="1:9" x14ac:dyDescent="0.25">
      <c r="A42" s="275" t="s">
        <v>93</v>
      </c>
      <c r="B42" s="276"/>
      <c r="C42" s="277"/>
      <c r="D42" s="50" t="s">
        <v>108</v>
      </c>
      <c r="E42" s="59">
        <v>29032.5</v>
      </c>
      <c r="F42" s="59">
        <v>29032.5</v>
      </c>
      <c r="G42" s="59">
        <f>F42/E42*100</f>
        <v>100</v>
      </c>
    </row>
    <row r="43" spans="1:9" x14ac:dyDescent="0.25">
      <c r="A43" s="48">
        <v>4</v>
      </c>
      <c r="B43" s="49"/>
      <c r="C43" s="50"/>
      <c r="D43" s="50" t="s">
        <v>98</v>
      </c>
      <c r="E43" s="59">
        <v>29032.5</v>
      </c>
      <c r="F43" s="59">
        <v>29032.5</v>
      </c>
      <c r="G43" s="59">
        <f>F43/E43*100</f>
        <v>100</v>
      </c>
    </row>
    <row r="44" spans="1:9" x14ac:dyDescent="0.25">
      <c r="A44" s="134"/>
      <c r="B44" s="135">
        <v>42</v>
      </c>
      <c r="C44" s="136"/>
      <c r="D44" s="136" t="s">
        <v>205</v>
      </c>
      <c r="E44" s="59">
        <v>29032.5</v>
      </c>
      <c r="F44" s="59">
        <v>29032.5</v>
      </c>
      <c r="G44" s="59">
        <f>F44/E44*100</f>
        <v>100</v>
      </c>
    </row>
    <row r="45" spans="1:9" x14ac:dyDescent="0.25">
      <c r="A45" s="134"/>
      <c r="B45" s="135"/>
      <c r="C45" s="136">
        <v>422</v>
      </c>
      <c r="D45" s="136" t="s">
        <v>149</v>
      </c>
      <c r="E45" s="59"/>
      <c r="F45" s="59">
        <f>SUM(F46,F47,F48)</f>
        <v>29032.5</v>
      </c>
      <c r="G45" s="59"/>
    </row>
    <row r="46" spans="1:9" x14ac:dyDescent="0.25">
      <c r="A46" s="134"/>
      <c r="B46" s="135"/>
      <c r="C46" s="136">
        <v>4221</v>
      </c>
      <c r="D46" s="136" t="s">
        <v>189</v>
      </c>
      <c r="E46" s="59"/>
      <c r="F46" s="59">
        <v>6961.25</v>
      </c>
      <c r="G46" s="59"/>
    </row>
    <row r="47" spans="1:9" x14ac:dyDescent="0.25">
      <c r="A47" s="134"/>
      <c r="B47" s="135"/>
      <c r="C47" s="136">
        <v>4223</v>
      </c>
      <c r="D47" s="136" t="s">
        <v>191</v>
      </c>
      <c r="E47" s="59"/>
      <c r="F47" s="59">
        <v>1110</v>
      </c>
      <c r="G47" s="59"/>
    </row>
    <row r="48" spans="1:9" x14ac:dyDescent="0.25">
      <c r="A48" s="134"/>
      <c r="B48" s="135"/>
      <c r="C48" s="136">
        <v>4227</v>
      </c>
      <c r="D48" s="136" t="s">
        <v>240</v>
      </c>
      <c r="E48" s="59"/>
      <c r="F48" s="59">
        <v>20961.25</v>
      </c>
      <c r="G48" s="59"/>
    </row>
    <row r="49" spans="1:18" x14ac:dyDescent="0.25">
      <c r="A49" s="134"/>
      <c r="B49" s="135"/>
      <c r="C49" s="136">
        <v>424</v>
      </c>
      <c r="D49" s="136" t="s">
        <v>241</v>
      </c>
      <c r="E49" s="59"/>
      <c r="F49" s="59">
        <v>0</v>
      </c>
      <c r="G49" s="59"/>
    </row>
    <row r="50" spans="1:18" x14ac:dyDescent="0.25">
      <c r="A50" s="134"/>
      <c r="B50" s="135"/>
      <c r="C50" s="136">
        <v>4241</v>
      </c>
      <c r="D50" s="136" t="s">
        <v>242</v>
      </c>
      <c r="E50" s="59"/>
      <c r="F50" s="59">
        <v>0</v>
      </c>
      <c r="G50" s="59"/>
    </row>
    <row r="51" spans="1:18" x14ac:dyDescent="0.25">
      <c r="A51" s="291" t="s">
        <v>206</v>
      </c>
      <c r="B51" s="292"/>
      <c r="C51" s="293"/>
      <c r="D51" s="73" t="s">
        <v>80</v>
      </c>
      <c r="E51" s="75">
        <v>17193.75</v>
      </c>
      <c r="F51" s="75">
        <v>17193.75</v>
      </c>
      <c r="G51" s="59">
        <f>F51/E51*100</f>
        <v>100</v>
      </c>
    </row>
    <row r="52" spans="1:18" x14ac:dyDescent="0.25">
      <c r="A52" s="254" t="s">
        <v>93</v>
      </c>
      <c r="B52" s="255"/>
      <c r="C52" s="256"/>
      <c r="D52" s="136" t="s">
        <v>108</v>
      </c>
      <c r="E52" s="59">
        <v>17193.75</v>
      </c>
      <c r="F52" s="59">
        <v>17193.75</v>
      </c>
      <c r="G52" s="59">
        <f>F52/E52*100</f>
        <v>100</v>
      </c>
    </row>
    <row r="53" spans="1:18" x14ac:dyDescent="0.25">
      <c r="A53" s="134">
        <v>4</v>
      </c>
      <c r="B53" s="135"/>
      <c r="C53" s="136"/>
      <c r="D53" s="136" t="s">
        <v>80</v>
      </c>
      <c r="E53" s="59">
        <v>17193.75</v>
      </c>
      <c r="F53" s="59">
        <v>17193.75</v>
      </c>
      <c r="G53" s="59">
        <f>F53/E53*100</f>
        <v>100</v>
      </c>
    </row>
    <row r="54" spans="1:18" x14ac:dyDescent="0.25">
      <c r="A54" s="134"/>
      <c r="B54" s="135">
        <v>45</v>
      </c>
      <c r="C54" s="136"/>
      <c r="D54" s="136" t="s">
        <v>80</v>
      </c>
      <c r="E54" s="59">
        <v>17193.75</v>
      </c>
      <c r="F54" s="59">
        <v>17193.75</v>
      </c>
      <c r="G54" s="59">
        <f>F54/E54*100</f>
        <v>100</v>
      </c>
    </row>
    <row r="55" spans="1:18" x14ac:dyDescent="0.25">
      <c r="A55" s="134"/>
      <c r="B55" s="135"/>
      <c r="C55" s="136">
        <v>451</v>
      </c>
      <c r="D55" s="136" t="s">
        <v>208</v>
      </c>
      <c r="E55" s="59"/>
      <c r="F55" s="59">
        <v>17193.75</v>
      </c>
      <c r="G55" s="59"/>
      <c r="I55" s="47"/>
      <c r="K55" s="47"/>
    </row>
    <row r="56" spans="1:18" x14ac:dyDescent="0.25">
      <c r="A56" s="134"/>
      <c r="B56" s="135"/>
      <c r="C56" s="136">
        <v>4511</v>
      </c>
      <c r="D56" s="136" t="s">
        <v>208</v>
      </c>
      <c r="E56" s="59"/>
      <c r="F56" s="59">
        <v>17193.75</v>
      </c>
      <c r="G56" s="59"/>
      <c r="I56" s="47"/>
      <c r="K56" s="47"/>
    </row>
    <row r="57" spans="1:18" x14ac:dyDescent="0.25">
      <c r="A57" s="260" t="s">
        <v>99</v>
      </c>
      <c r="B57" s="261"/>
      <c r="C57" s="262"/>
      <c r="D57" s="76" t="s">
        <v>100</v>
      </c>
      <c r="E57" s="74">
        <f>SUM(E60,E68)</f>
        <v>1374309.41</v>
      </c>
      <c r="F57" s="74">
        <f>SUM(F60,F68)</f>
        <v>1374309.41</v>
      </c>
      <c r="G57" s="59">
        <f>F57/E57*100</f>
        <v>100</v>
      </c>
      <c r="I57" s="47"/>
      <c r="K57" s="47"/>
      <c r="R57" s="47"/>
    </row>
    <row r="58" spans="1:18" x14ac:dyDescent="0.25">
      <c r="A58" s="269" t="s">
        <v>209</v>
      </c>
      <c r="B58" s="270"/>
      <c r="C58" s="271"/>
      <c r="D58" s="133" t="s">
        <v>243</v>
      </c>
      <c r="E58" s="38">
        <v>1373778.51</v>
      </c>
      <c r="F58" s="38">
        <v>1373778.51</v>
      </c>
      <c r="G58" s="59">
        <f>F58/E58*100</f>
        <v>100</v>
      </c>
      <c r="I58" s="47"/>
      <c r="K58" s="47"/>
      <c r="R58" s="47"/>
    </row>
    <row r="59" spans="1:18" x14ac:dyDescent="0.25">
      <c r="A59" s="140">
        <v>3</v>
      </c>
      <c r="B59" s="141"/>
      <c r="C59" s="142"/>
      <c r="D59" s="133" t="s">
        <v>10</v>
      </c>
      <c r="E59" s="38">
        <v>1373778.51</v>
      </c>
      <c r="F59" s="38">
        <v>1373778.51</v>
      </c>
      <c r="G59" s="59">
        <f>F59/E59*100</f>
        <v>100</v>
      </c>
      <c r="I59" s="47"/>
      <c r="K59" s="47"/>
      <c r="R59" s="47"/>
    </row>
    <row r="60" spans="1:18" x14ac:dyDescent="0.25">
      <c r="A60" s="48"/>
      <c r="B60" s="49">
        <v>31</v>
      </c>
      <c r="C60" s="50">
        <v>31</v>
      </c>
      <c r="D60" s="50" t="s">
        <v>150</v>
      </c>
      <c r="E60" s="59">
        <v>1373778.51</v>
      </c>
      <c r="F60" s="59">
        <f>SUM(F61,F63,F65)</f>
        <v>1373778.51</v>
      </c>
      <c r="G60" s="59">
        <f>F60/E60*100</f>
        <v>100</v>
      </c>
      <c r="I60" s="47"/>
      <c r="K60" s="47"/>
    </row>
    <row r="61" spans="1:18" x14ac:dyDescent="0.25">
      <c r="A61" s="134"/>
      <c r="B61" s="135"/>
      <c r="C61" s="136">
        <v>311</v>
      </c>
      <c r="D61" s="136" t="s">
        <v>210</v>
      </c>
      <c r="E61" s="59"/>
      <c r="F61" s="59">
        <v>1130306.1000000001</v>
      </c>
      <c r="G61" s="59"/>
      <c r="I61" s="47"/>
      <c r="K61" s="47"/>
    </row>
    <row r="62" spans="1:18" x14ac:dyDescent="0.25">
      <c r="A62" s="134"/>
      <c r="B62" s="135"/>
      <c r="C62" s="136">
        <v>3111</v>
      </c>
      <c r="D62" s="136" t="s">
        <v>165</v>
      </c>
      <c r="E62" s="59"/>
      <c r="F62" s="59">
        <v>1130306.1000000001</v>
      </c>
      <c r="G62" s="59"/>
      <c r="I62" s="47"/>
      <c r="K62" s="47"/>
    </row>
    <row r="63" spans="1:18" x14ac:dyDescent="0.25">
      <c r="A63" s="134"/>
      <c r="B63" s="135"/>
      <c r="C63" s="136">
        <v>312</v>
      </c>
      <c r="D63" s="136" t="s">
        <v>129</v>
      </c>
      <c r="E63" s="59"/>
      <c r="F63" s="59">
        <v>56969.93</v>
      </c>
      <c r="G63" s="59"/>
      <c r="I63" s="47"/>
      <c r="K63" s="47"/>
    </row>
    <row r="64" spans="1:18" x14ac:dyDescent="0.25">
      <c r="A64" s="134"/>
      <c r="B64" s="135"/>
      <c r="C64" s="136">
        <v>3121</v>
      </c>
      <c r="D64" s="136" t="s">
        <v>129</v>
      </c>
      <c r="E64" s="59"/>
      <c r="F64" s="59">
        <v>56969.93</v>
      </c>
      <c r="G64" s="59"/>
      <c r="I64" s="47"/>
      <c r="K64" s="47"/>
    </row>
    <row r="65" spans="1:11" x14ac:dyDescent="0.25">
      <c r="A65" s="134"/>
      <c r="B65" s="135"/>
      <c r="C65" s="136">
        <v>313</v>
      </c>
      <c r="D65" s="136" t="s">
        <v>153</v>
      </c>
      <c r="E65" s="59"/>
      <c r="F65" s="59">
        <v>186502.48</v>
      </c>
      <c r="G65" s="59"/>
      <c r="I65" s="47"/>
      <c r="K65" s="47"/>
    </row>
    <row r="66" spans="1:11" x14ac:dyDescent="0.25">
      <c r="A66" s="134"/>
      <c r="B66" s="135"/>
      <c r="C66" s="136">
        <v>3132</v>
      </c>
      <c r="D66" s="136" t="s">
        <v>211</v>
      </c>
      <c r="E66" s="59"/>
      <c r="F66" s="59">
        <v>186497.72</v>
      </c>
      <c r="G66" s="59"/>
      <c r="I66" s="47"/>
      <c r="K66" s="47"/>
    </row>
    <row r="67" spans="1:11" x14ac:dyDescent="0.25">
      <c r="A67" s="134"/>
      <c r="B67" s="135"/>
      <c r="C67" s="136">
        <v>3133</v>
      </c>
      <c r="D67" s="136" t="s">
        <v>212</v>
      </c>
      <c r="E67" s="59"/>
      <c r="F67" s="59">
        <v>4.76</v>
      </c>
      <c r="G67" s="59"/>
      <c r="I67" s="47"/>
      <c r="K67" s="47"/>
    </row>
    <row r="68" spans="1:11" x14ac:dyDescent="0.25">
      <c r="A68" s="287" t="s">
        <v>213</v>
      </c>
      <c r="B68" s="287"/>
      <c r="C68" s="287"/>
      <c r="D68" s="138" t="s">
        <v>270</v>
      </c>
      <c r="E68" s="175">
        <v>530.9</v>
      </c>
      <c r="F68" s="175">
        <v>530.9</v>
      </c>
      <c r="G68" s="59">
        <f>F68/E68*100</f>
        <v>100</v>
      </c>
      <c r="I68" s="47"/>
      <c r="K68" s="47"/>
    </row>
    <row r="69" spans="1:11" x14ac:dyDescent="0.25">
      <c r="A69" s="137">
        <v>3</v>
      </c>
      <c r="B69" s="137"/>
      <c r="C69" s="137"/>
      <c r="D69" s="82" t="s">
        <v>10</v>
      </c>
      <c r="E69" s="59">
        <v>530.9</v>
      </c>
      <c r="F69" s="59">
        <v>530.9</v>
      </c>
      <c r="G69" s="59">
        <f>F69/E69*100</f>
        <v>100</v>
      </c>
      <c r="I69" s="47"/>
      <c r="K69" s="47"/>
    </row>
    <row r="70" spans="1:11" x14ac:dyDescent="0.25">
      <c r="A70" s="137"/>
      <c r="B70" s="137">
        <v>31</v>
      </c>
      <c r="C70" s="137"/>
      <c r="D70" s="82" t="s">
        <v>11</v>
      </c>
      <c r="E70" s="59">
        <v>530.9</v>
      </c>
      <c r="F70" s="59">
        <v>530.9</v>
      </c>
      <c r="G70" s="59">
        <f>F70/E70*100</f>
        <v>100</v>
      </c>
      <c r="I70" s="47"/>
      <c r="K70" s="47"/>
    </row>
    <row r="71" spans="1:11" x14ac:dyDescent="0.25">
      <c r="A71" s="137"/>
      <c r="B71" s="137"/>
      <c r="C71" s="137">
        <v>312</v>
      </c>
      <c r="D71" s="82" t="s">
        <v>129</v>
      </c>
      <c r="E71" s="59"/>
      <c r="F71" s="59">
        <v>530.9</v>
      </c>
      <c r="G71" s="59"/>
      <c r="I71" s="47"/>
      <c r="K71" s="47"/>
    </row>
    <row r="72" spans="1:11" x14ac:dyDescent="0.25">
      <c r="A72" s="195"/>
      <c r="B72" s="195"/>
      <c r="C72" s="195">
        <v>3121</v>
      </c>
      <c r="D72" s="82" t="s">
        <v>129</v>
      </c>
      <c r="E72" s="59"/>
      <c r="F72" s="59">
        <v>530.9</v>
      </c>
      <c r="G72" s="59"/>
      <c r="I72" s="47"/>
      <c r="K72" s="47"/>
    </row>
    <row r="73" spans="1:11" x14ac:dyDescent="0.25">
      <c r="A73" s="261" t="s">
        <v>101</v>
      </c>
      <c r="B73" s="261"/>
      <c r="C73" s="261"/>
      <c r="D73" s="162" t="s">
        <v>100</v>
      </c>
      <c r="E73" s="75">
        <v>181434.5</v>
      </c>
      <c r="F73" s="75">
        <v>181434.5</v>
      </c>
      <c r="G73" s="59">
        <f>F73/E73*100</f>
        <v>100</v>
      </c>
      <c r="I73" s="47"/>
      <c r="K73" s="47"/>
    </row>
    <row r="74" spans="1:11" x14ac:dyDescent="0.25">
      <c r="A74" s="252" t="s">
        <v>217</v>
      </c>
      <c r="B74" s="252"/>
      <c r="C74" s="252"/>
      <c r="D74" s="82" t="s">
        <v>243</v>
      </c>
      <c r="E74" s="59">
        <f>SUM(E76,E88,E92)</f>
        <v>181434.50000000003</v>
      </c>
      <c r="F74" s="59">
        <f>SUM(F76,F88,F92)</f>
        <v>181434.49999999997</v>
      </c>
      <c r="G74" s="59">
        <f>F74/E74*100</f>
        <v>99.999999999999972</v>
      </c>
      <c r="I74" s="47"/>
      <c r="K74" s="47"/>
    </row>
    <row r="75" spans="1:11" x14ac:dyDescent="0.25">
      <c r="A75" s="154">
        <v>3</v>
      </c>
      <c r="B75" s="154"/>
      <c r="C75" s="154"/>
      <c r="D75" s="82" t="s">
        <v>10</v>
      </c>
      <c r="E75" s="59">
        <f>SUM(E76,E88,E92)</f>
        <v>181434.50000000003</v>
      </c>
      <c r="F75" s="59">
        <f>SUM(F76,F88,F92)</f>
        <v>181434.49999999997</v>
      </c>
      <c r="G75" s="59">
        <f>F75/E75*100</f>
        <v>99.999999999999972</v>
      </c>
      <c r="I75" s="47"/>
      <c r="K75" s="47"/>
    </row>
    <row r="76" spans="1:11" x14ac:dyDescent="0.25">
      <c r="A76" s="135"/>
      <c r="B76" s="135">
        <v>32</v>
      </c>
      <c r="C76" s="135"/>
      <c r="D76" s="82" t="s">
        <v>21</v>
      </c>
      <c r="E76" s="59">
        <v>151845.19</v>
      </c>
      <c r="F76" s="59">
        <f>SUM(F77,F79,F82,F84)</f>
        <v>151845.18999999997</v>
      </c>
      <c r="G76" s="59"/>
      <c r="I76" s="47"/>
      <c r="K76" s="47"/>
    </row>
    <row r="77" spans="1:11" x14ac:dyDescent="0.25">
      <c r="A77" s="154"/>
      <c r="B77" s="154"/>
      <c r="C77" s="154">
        <v>321</v>
      </c>
      <c r="D77" s="82" t="s">
        <v>168</v>
      </c>
      <c r="E77" s="59"/>
      <c r="F77" s="59">
        <v>16205.22</v>
      </c>
      <c r="G77" s="59"/>
      <c r="I77" s="47"/>
      <c r="K77" s="47"/>
    </row>
    <row r="78" spans="1:11" x14ac:dyDescent="0.25">
      <c r="A78" s="135"/>
      <c r="B78" s="135"/>
      <c r="C78" s="135">
        <v>3212</v>
      </c>
      <c r="D78" s="82" t="s">
        <v>214</v>
      </c>
      <c r="E78" s="59"/>
      <c r="F78" s="59">
        <v>16205.22</v>
      </c>
      <c r="G78" s="59"/>
      <c r="I78" s="47"/>
      <c r="K78" s="47"/>
    </row>
    <row r="79" spans="1:11" x14ac:dyDescent="0.25">
      <c r="A79" s="154"/>
      <c r="B79" s="154"/>
      <c r="C79" s="154">
        <v>322</v>
      </c>
      <c r="D79" s="82" t="s">
        <v>172</v>
      </c>
      <c r="E79" s="59"/>
      <c r="F79" s="59">
        <f>SUM(F80,F81)</f>
        <v>1773.52</v>
      </c>
      <c r="G79" s="59"/>
      <c r="I79" s="47"/>
      <c r="K79" s="47"/>
    </row>
    <row r="80" spans="1:11" x14ac:dyDescent="0.25">
      <c r="A80" s="154"/>
      <c r="B80" s="154"/>
      <c r="C80" s="154">
        <v>3221</v>
      </c>
      <c r="D80" s="82" t="s">
        <v>219</v>
      </c>
      <c r="E80" s="59"/>
      <c r="F80" s="59">
        <v>1578.88</v>
      </c>
      <c r="G80" s="59"/>
      <c r="I80" s="47"/>
      <c r="K80" s="47"/>
    </row>
    <row r="81" spans="1:11" x14ac:dyDescent="0.25">
      <c r="A81" s="135"/>
      <c r="B81" s="135"/>
      <c r="C81" s="135">
        <v>3222</v>
      </c>
      <c r="D81" s="82" t="s">
        <v>218</v>
      </c>
      <c r="E81" s="59"/>
      <c r="F81" s="59">
        <v>194.64</v>
      </c>
      <c r="G81" s="59"/>
      <c r="I81" s="47"/>
      <c r="K81" s="47"/>
    </row>
    <row r="82" spans="1:11" x14ac:dyDescent="0.25">
      <c r="A82" s="185"/>
      <c r="B82" s="185"/>
      <c r="C82" s="185">
        <v>323</v>
      </c>
      <c r="D82" s="82" t="s">
        <v>135</v>
      </c>
      <c r="E82" s="59"/>
      <c r="F82" s="175">
        <v>133349.15</v>
      </c>
      <c r="G82" s="59"/>
      <c r="I82" s="47"/>
      <c r="K82" s="47"/>
    </row>
    <row r="83" spans="1:11" x14ac:dyDescent="0.25">
      <c r="A83" s="154"/>
      <c r="B83" s="154"/>
      <c r="C83" s="154">
        <v>3239</v>
      </c>
      <c r="D83" s="82" t="s">
        <v>220</v>
      </c>
      <c r="E83" s="59"/>
      <c r="F83" s="59">
        <v>133349.15</v>
      </c>
      <c r="G83" s="59"/>
      <c r="I83" s="47"/>
      <c r="K83" s="47"/>
    </row>
    <row r="84" spans="1:11" x14ac:dyDescent="0.25">
      <c r="A84" s="185"/>
      <c r="B84" s="185"/>
      <c r="C84" s="185">
        <v>329</v>
      </c>
      <c r="D84" s="82" t="s">
        <v>142</v>
      </c>
      <c r="E84" s="59"/>
      <c r="F84" s="175">
        <f>SUM(F85,F86,F87)</f>
        <v>517.29999999999995</v>
      </c>
      <c r="G84" s="59"/>
      <c r="I84" s="47"/>
      <c r="K84" s="47"/>
    </row>
    <row r="85" spans="1:11" x14ac:dyDescent="0.25">
      <c r="A85" s="135"/>
      <c r="B85" s="135"/>
      <c r="C85" s="135">
        <v>3291</v>
      </c>
      <c r="D85" s="82" t="s">
        <v>215</v>
      </c>
      <c r="E85" s="59"/>
      <c r="F85" s="59">
        <v>172.01</v>
      </c>
      <c r="G85" s="59"/>
      <c r="I85" s="47"/>
      <c r="K85" s="47"/>
    </row>
    <row r="86" spans="1:11" x14ac:dyDescent="0.25">
      <c r="A86" s="135"/>
      <c r="B86" s="135"/>
      <c r="C86" s="135">
        <v>3295</v>
      </c>
      <c r="D86" s="82" t="s">
        <v>216</v>
      </c>
      <c r="E86" s="59"/>
      <c r="F86" s="59"/>
      <c r="G86" s="59"/>
      <c r="I86" s="47"/>
      <c r="K86" s="47"/>
    </row>
    <row r="87" spans="1:11" x14ac:dyDescent="0.25">
      <c r="A87" s="135"/>
      <c r="B87" s="135"/>
      <c r="C87" s="135">
        <v>3296</v>
      </c>
      <c r="D87" s="82" t="s">
        <v>182</v>
      </c>
      <c r="E87" s="59"/>
      <c r="F87" s="59">
        <v>345.29</v>
      </c>
      <c r="G87" s="59"/>
      <c r="I87" s="47"/>
      <c r="K87" s="47"/>
    </row>
    <row r="88" spans="1:11" x14ac:dyDescent="0.25">
      <c r="A88" s="135"/>
      <c r="B88" s="135">
        <v>37</v>
      </c>
      <c r="C88" s="135"/>
      <c r="D88" s="82" t="s">
        <v>148</v>
      </c>
      <c r="E88" s="175">
        <v>28223.33</v>
      </c>
      <c r="F88" s="175">
        <v>28223.33</v>
      </c>
      <c r="G88" s="59">
        <f>F88/E88*100</f>
        <v>100</v>
      </c>
      <c r="I88" s="47"/>
      <c r="K88" s="47"/>
    </row>
    <row r="89" spans="1:11" ht="18" customHeight="1" x14ac:dyDescent="0.25">
      <c r="A89" s="135"/>
      <c r="B89" s="135"/>
      <c r="C89" s="135">
        <v>372</v>
      </c>
      <c r="D89" s="82" t="s">
        <v>244</v>
      </c>
      <c r="E89" s="59"/>
      <c r="F89" s="59">
        <f>SUM(F91,F90)</f>
        <v>28223.329999999998</v>
      </c>
      <c r="G89" s="59"/>
      <c r="I89" s="47"/>
      <c r="K89" s="47"/>
    </row>
    <row r="90" spans="1:11" x14ac:dyDescent="0.25">
      <c r="A90" s="135"/>
      <c r="B90" s="135"/>
      <c r="C90" s="135">
        <v>3721</v>
      </c>
      <c r="D90" s="82" t="s">
        <v>152</v>
      </c>
      <c r="E90" s="59"/>
      <c r="F90" s="59">
        <v>1759.26</v>
      </c>
      <c r="G90" s="59"/>
      <c r="I90" s="47"/>
      <c r="K90" s="47"/>
    </row>
    <row r="91" spans="1:11" x14ac:dyDescent="0.25">
      <c r="A91" s="163"/>
      <c r="B91" s="163"/>
      <c r="C91" s="167">
        <v>3722</v>
      </c>
      <c r="D91" s="82" t="s">
        <v>113</v>
      </c>
      <c r="E91" s="59"/>
      <c r="F91" s="59">
        <v>26464.07</v>
      </c>
      <c r="G91" s="59"/>
      <c r="I91" s="47"/>
      <c r="K91" s="47"/>
    </row>
    <row r="92" spans="1:11" x14ac:dyDescent="0.25">
      <c r="A92" s="163"/>
      <c r="B92" s="167">
        <v>38</v>
      </c>
      <c r="C92" s="167"/>
      <c r="D92" s="181" t="s">
        <v>187</v>
      </c>
      <c r="E92" s="59">
        <v>1365.98</v>
      </c>
      <c r="F92" s="59">
        <v>1365.98</v>
      </c>
      <c r="G92" s="59">
        <f>F92/E92*100</f>
        <v>100</v>
      </c>
      <c r="I92" s="47"/>
      <c r="K92" s="47"/>
    </row>
    <row r="93" spans="1:11" x14ac:dyDescent="0.25">
      <c r="A93" s="163"/>
      <c r="B93" s="163"/>
      <c r="C93" s="167">
        <v>3812</v>
      </c>
      <c r="D93" s="181" t="s">
        <v>257</v>
      </c>
      <c r="E93" s="59"/>
      <c r="F93" s="59">
        <v>1365.98</v>
      </c>
      <c r="G93" s="59"/>
      <c r="I93" s="47"/>
      <c r="K93" s="47"/>
    </row>
    <row r="94" spans="1:11" x14ac:dyDescent="0.25">
      <c r="A94" s="163"/>
      <c r="B94" s="163"/>
      <c r="C94" s="167">
        <v>38129</v>
      </c>
      <c r="D94" s="181" t="s">
        <v>258</v>
      </c>
      <c r="E94" s="59"/>
      <c r="F94" s="59">
        <v>1365.98</v>
      </c>
      <c r="G94" s="59"/>
      <c r="I94" s="47"/>
      <c r="K94" s="47"/>
    </row>
    <row r="95" spans="1:11" x14ac:dyDescent="0.25">
      <c r="A95" s="251" t="s">
        <v>221</v>
      </c>
      <c r="B95" s="252"/>
      <c r="C95" s="253"/>
      <c r="D95" s="136" t="s">
        <v>224</v>
      </c>
      <c r="E95" s="175">
        <f>SUM(E98,E101)</f>
        <v>1569.83</v>
      </c>
      <c r="F95" s="175">
        <f>SUM(F98,F101)</f>
        <v>1569.83</v>
      </c>
      <c r="G95" s="59">
        <f>F95/E95*100</f>
        <v>100</v>
      </c>
      <c r="I95" s="47"/>
      <c r="K95" s="47"/>
    </row>
    <row r="96" spans="1:11" x14ac:dyDescent="0.25">
      <c r="A96" s="134">
        <v>3</v>
      </c>
      <c r="B96" s="135"/>
      <c r="C96" s="136"/>
      <c r="D96" s="136" t="s">
        <v>10</v>
      </c>
      <c r="E96" s="59">
        <v>1569.83</v>
      </c>
      <c r="F96" s="59">
        <v>1569.83</v>
      </c>
      <c r="G96" s="59">
        <f>F96/E96*100</f>
        <v>100</v>
      </c>
      <c r="I96" s="47"/>
      <c r="K96" s="47"/>
    </row>
    <row r="97" spans="1:11" x14ac:dyDescent="0.25">
      <c r="A97" s="134"/>
      <c r="B97" s="135">
        <v>32</v>
      </c>
      <c r="C97" s="136"/>
      <c r="D97" s="136" t="s">
        <v>21</v>
      </c>
      <c r="E97" s="59">
        <v>1569.83</v>
      </c>
      <c r="F97" s="59">
        <v>1569.83</v>
      </c>
      <c r="G97" s="59">
        <f>F97/E97*100</f>
        <v>100</v>
      </c>
      <c r="I97" s="47"/>
      <c r="K97" s="47"/>
    </row>
    <row r="98" spans="1:11" x14ac:dyDescent="0.25">
      <c r="A98" s="134"/>
      <c r="B98" s="135"/>
      <c r="C98" s="136">
        <v>322</v>
      </c>
      <c r="D98" s="136" t="s">
        <v>172</v>
      </c>
      <c r="E98" s="59"/>
      <c r="F98" s="59"/>
      <c r="G98" s="59"/>
      <c r="I98" s="47"/>
      <c r="K98" s="47"/>
    </row>
    <row r="99" spans="1:11" x14ac:dyDescent="0.25">
      <c r="A99" s="134"/>
      <c r="B99" s="135"/>
      <c r="C99" s="136">
        <v>3221</v>
      </c>
      <c r="D99" s="136" t="s">
        <v>199</v>
      </c>
      <c r="E99" s="59"/>
      <c r="F99" s="59"/>
      <c r="G99" s="59"/>
      <c r="I99" s="47"/>
      <c r="K99" s="47"/>
    </row>
    <row r="100" spans="1:11" x14ac:dyDescent="0.25">
      <c r="A100" s="134"/>
      <c r="B100" s="135"/>
      <c r="C100" s="136">
        <v>3223</v>
      </c>
      <c r="D100" s="136" t="s">
        <v>133</v>
      </c>
      <c r="E100" s="59"/>
      <c r="F100" s="59"/>
      <c r="G100" s="59"/>
      <c r="I100" s="47"/>
      <c r="K100" s="47"/>
    </row>
    <row r="101" spans="1:11" x14ac:dyDescent="0.25">
      <c r="A101" s="186"/>
      <c r="B101" s="187"/>
      <c r="C101" s="188">
        <v>323</v>
      </c>
      <c r="D101" s="188" t="s">
        <v>135</v>
      </c>
      <c r="E101" s="59">
        <v>1569.83</v>
      </c>
      <c r="F101" s="59">
        <v>1569.83</v>
      </c>
      <c r="G101" s="59">
        <f>F101/E101*100</f>
        <v>100</v>
      </c>
      <c r="I101" s="47"/>
      <c r="K101" s="47"/>
    </row>
    <row r="102" spans="1:11" x14ac:dyDescent="0.25">
      <c r="A102" s="134"/>
      <c r="B102" s="135"/>
      <c r="C102" s="136">
        <v>3232</v>
      </c>
      <c r="D102" s="136" t="s">
        <v>178</v>
      </c>
      <c r="E102" s="59">
        <v>1569.83</v>
      </c>
      <c r="F102" s="59">
        <v>1569.83</v>
      </c>
      <c r="G102" s="59">
        <f>F102/E102*100</f>
        <v>100</v>
      </c>
      <c r="I102" s="47"/>
      <c r="K102" s="47"/>
    </row>
    <row r="103" spans="1:11" x14ac:dyDescent="0.25">
      <c r="A103" s="272" t="s">
        <v>222</v>
      </c>
      <c r="B103" s="273"/>
      <c r="C103" s="274"/>
      <c r="D103" s="136" t="s">
        <v>223</v>
      </c>
      <c r="E103" s="175">
        <v>34659.69</v>
      </c>
      <c r="F103" s="175">
        <v>34659.69</v>
      </c>
      <c r="G103" s="59">
        <f>F103/E103*100</f>
        <v>100</v>
      </c>
      <c r="I103" s="47"/>
      <c r="K103" s="47"/>
    </row>
    <row r="104" spans="1:11" x14ac:dyDescent="0.25">
      <c r="A104" s="134">
        <v>3</v>
      </c>
      <c r="B104" s="135"/>
      <c r="C104" s="136"/>
      <c r="D104" s="136" t="s">
        <v>10</v>
      </c>
      <c r="E104" s="59">
        <f>SUM(E105,E115)</f>
        <v>34659.69</v>
      </c>
      <c r="F104" s="59">
        <f>SUM(F105,F115)</f>
        <v>34659.69</v>
      </c>
      <c r="G104" s="59">
        <f>F104/E104*100</f>
        <v>100</v>
      </c>
      <c r="I104" s="47"/>
      <c r="K104" s="47"/>
    </row>
    <row r="105" spans="1:11" x14ac:dyDescent="0.25">
      <c r="A105" s="134"/>
      <c r="B105" s="135">
        <v>32</v>
      </c>
      <c r="C105" s="136"/>
      <c r="D105" s="136" t="s">
        <v>21</v>
      </c>
      <c r="E105" s="59">
        <v>34574.19</v>
      </c>
      <c r="F105" s="59">
        <f>SUM(F106,F108,F113)</f>
        <v>34574.19</v>
      </c>
      <c r="G105" s="59">
        <f>F105/E105*100</f>
        <v>100</v>
      </c>
      <c r="I105" s="47"/>
      <c r="K105" s="47"/>
    </row>
    <row r="106" spans="1:11" x14ac:dyDescent="0.25">
      <c r="A106" s="182"/>
      <c r="B106" s="183"/>
      <c r="C106" s="184">
        <v>321</v>
      </c>
      <c r="D106" s="184" t="s">
        <v>168</v>
      </c>
      <c r="E106" s="175"/>
      <c r="F106" s="175">
        <v>36</v>
      </c>
      <c r="G106" s="59"/>
      <c r="I106" s="47"/>
      <c r="K106" s="47"/>
    </row>
    <row r="107" spans="1:11" x14ac:dyDescent="0.25">
      <c r="A107" s="194"/>
      <c r="B107" s="195"/>
      <c r="C107" s="196">
        <v>3211</v>
      </c>
      <c r="D107" s="196" t="s">
        <v>267</v>
      </c>
      <c r="E107" s="59"/>
      <c r="F107" s="59">
        <v>36</v>
      </c>
      <c r="G107" s="59"/>
      <c r="I107" s="47"/>
      <c r="K107" s="47"/>
    </row>
    <row r="108" spans="1:11" x14ac:dyDescent="0.25">
      <c r="A108" s="194"/>
      <c r="B108" s="195"/>
      <c r="C108" s="196">
        <v>322</v>
      </c>
      <c r="D108" s="196" t="s">
        <v>172</v>
      </c>
      <c r="E108" s="175"/>
      <c r="F108" s="175">
        <f>SUM(F109,F110,F111,F112)</f>
        <v>3669.54</v>
      </c>
      <c r="G108" s="59"/>
      <c r="I108" s="47"/>
      <c r="K108" s="47"/>
    </row>
    <row r="109" spans="1:11" x14ac:dyDescent="0.25">
      <c r="A109" s="134"/>
      <c r="B109" s="135"/>
      <c r="C109" s="136">
        <v>3221</v>
      </c>
      <c r="D109" s="161" t="s">
        <v>199</v>
      </c>
      <c r="E109" s="59"/>
      <c r="F109" s="59">
        <v>37.5</v>
      </c>
      <c r="G109" s="59"/>
      <c r="I109" s="47"/>
      <c r="K109" s="47"/>
    </row>
    <row r="110" spans="1:11" x14ac:dyDescent="0.25">
      <c r="A110" s="134"/>
      <c r="B110" s="135"/>
      <c r="C110" s="136">
        <v>3222</v>
      </c>
      <c r="D110" s="136" t="s">
        <v>173</v>
      </c>
      <c r="E110" s="59"/>
      <c r="F110" s="59">
        <v>3541.46</v>
      </c>
      <c r="G110" s="59"/>
      <c r="I110" s="47"/>
      <c r="K110" s="47"/>
    </row>
    <row r="111" spans="1:11" x14ac:dyDescent="0.25">
      <c r="A111" s="134"/>
      <c r="B111" s="135"/>
      <c r="C111" s="136">
        <v>3223</v>
      </c>
      <c r="D111" s="136" t="s">
        <v>133</v>
      </c>
      <c r="E111" s="59"/>
      <c r="F111" s="59">
        <v>69.2</v>
      </c>
      <c r="G111" s="59"/>
      <c r="I111" s="47"/>
      <c r="K111" s="47"/>
    </row>
    <row r="112" spans="1:11" x14ac:dyDescent="0.25">
      <c r="A112" s="182"/>
      <c r="B112" s="183"/>
      <c r="C112" s="184">
        <v>3225</v>
      </c>
      <c r="D112" s="184" t="s">
        <v>134</v>
      </c>
      <c r="E112" s="59"/>
      <c r="F112" s="59">
        <v>21.38</v>
      </c>
      <c r="G112" s="59"/>
      <c r="I112" s="47"/>
      <c r="K112" s="47"/>
    </row>
    <row r="113" spans="1:11" x14ac:dyDescent="0.25">
      <c r="A113" s="159"/>
      <c r="B113" s="160"/>
      <c r="C113" s="161">
        <v>323</v>
      </c>
      <c r="D113" s="161" t="s">
        <v>135</v>
      </c>
      <c r="E113" s="175"/>
      <c r="F113" s="175">
        <f>SUM(F114)</f>
        <v>30868.65</v>
      </c>
      <c r="G113" s="59"/>
      <c r="I113" s="47"/>
      <c r="K113" s="47"/>
    </row>
    <row r="114" spans="1:11" x14ac:dyDescent="0.25">
      <c r="A114" s="134"/>
      <c r="B114" s="135"/>
      <c r="C114" s="136">
        <v>3239</v>
      </c>
      <c r="D114" s="136" t="s">
        <v>141</v>
      </c>
      <c r="E114" s="59"/>
      <c r="F114" s="59">
        <v>30868.65</v>
      </c>
      <c r="G114" s="59"/>
      <c r="I114" s="47"/>
      <c r="K114" s="47"/>
    </row>
    <row r="115" spans="1:11" x14ac:dyDescent="0.25">
      <c r="A115" s="134"/>
      <c r="B115" s="135">
        <v>37</v>
      </c>
      <c r="C115" s="136"/>
      <c r="D115" s="136" t="s">
        <v>148</v>
      </c>
      <c r="E115" s="175">
        <v>85.5</v>
      </c>
      <c r="F115" s="175">
        <v>85.5</v>
      </c>
      <c r="G115" s="59">
        <f>F115/E115*100</f>
        <v>100</v>
      </c>
      <c r="I115" s="47"/>
      <c r="K115" s="47"/>
    </row>
    <row r="116" spans="1:11" ht="15.75" customHeight="1" x14ac:dyDescent="0.25">
      <c r="A116" s="134"/>
      <c r="B116" s="135"/>
      <c r="C116" s="136">
        <v>372</v>
      </c>
      <c r="D116" s="82" t="s">
        <v>244</v>
      </c>
      <c r="E116" s="59">
        <v>85.5</v>
      </c>
      <c r="F116" s="59">
        <v>85.5</v>
      </c>
      <c r="G116" s="59">
        <f>F116/E116*100</f>
        <v>100</v>
      </c>
      <c r="I116" s="47"/>
      <c r="K116" s="47"/>
    </row>
    <row r="117" spans="1:11" x14ac:dyDescent="0.25">
      <c r="A117" s="153"/>
      <c r="B117" s="154"/>
      <c r="C117" s="155">
        <v>3722</v>
      </c>
      <c r="D117" s="82" t="s">
        <v>113</v>
      </c>
      <c r="E117" s="59"/>
      <c r="F117" s="59">
        <v>85.5</v>
      </c>
      <c r="G117" s="59"/>
      <c r="I117" s="47"/>
      <c r="K117" s="47"/>
    </row>
    <row r="118" spans="1:11" x14ac:dyDescent="0.25">
      <c r="A118" s="251" t="s">
        <v>264</v>
      </c>
      <c r="B118" s="252"/>
      <c r="C118" s="253"/>
      <c r="D118" s="196" t="s">
        <v>127</v>
      </c>
      <c r="E118" s="59">
        <f>SUM(E119)</f>
        <v>1037.7</v>
      </c>
      <c r="F118" s="59">
        <f>SUM(F119)</f>
        <v>1037.7</v>
      </c>
      <c r="G118" s="59">
        <f>F118/E118*100</f>
        <v>100</v>
      </c>
      <c r="I118" s="47"/>
      <c r="K118" s="47"/>
    </row>
    <row r="119" spans="1:11" x14ac:dyDescent="0.25">
      <c r="A119" s="194">
        <v>3</v>
      </c>
      <c r="B119" s="195"/>
      <c r="C119" s="196"/>
      <c r="D119" s="196" t="s">
        <v>10</v>
      </c>
      <c r="E119" s="59">
        <v>1037.7</v>
      </c>
      <c r="F119" s="59">
        <v>1037.7</v>
      </c>
      <c r="G119" s="59">
        <f>F119/E119*100</f>
        <v>100</v>
      </c>
      <c r="I119" s="47"/>
      <c r="K119" s="47"/>
    </row>
    <row r="120" spans="1:11" x14ac:dyDescent="0.25">
      <c r="A120" s="194"/>
      <c r="B120" s="195">
        <v>32</v>
      </c>
      <c r="C120" s="196"/>
      <c r="D120" s="196" t="s">
        <v>21</v>
      </c>
      <c r="E120" s="59">
        <v>1037.7</v>
      </c>
      <c r="F120" s="59">
        <v>1037.7</v>
      </c>
      <c r="G120" s="59">
        <f>F120/E120*100</f>
        <v>100</v>
      </c>
      <c r="I120" s="47"/>
      <c r="K120" s="47"/>
    </row>
    <row r="121" spans="1:11" x14ac:dyDescent="0.25">
      <c r="A121" s="194"/>
      <c r="B121" s="195"/>
      <c r="C121" s="196">
        <v>321</v>
      </c>
      <c r="D121" s="196" t="s">
        <v>154</v>
      </c>
      <c r="E121" s="59"/>
      <c r="F121" s="59">
        <v>1037.7</v>
      </c>
      <c r="G121" s="59"/>
      <c r="I121" s="47"/>
      <c r="K121" s="47"/>
    </row>
    <row r="122" spans="1:11" x14ac:dyDescent="0.25">
      <c r="A122" s="153"/>
      <c r="B122" s="154"/>
      <c r="C122" s="155">
        <v>3211</v>
      </c>
      <c r="D122" s="155" t="s">
        <v>131</v>
      </c>
      <c r="E122" s="59"/>
      <c r="F122" s="59">
        <v>1037.7</v>
      </c>
      <c r="G122" s="59"/>
      <c r="I122" s="47"/>
      <c r="K122" s="47"/>
    </row>
    <row r="123" spans="1:11" x14ac:dyDescent="0.25">
      <c r="A123" s="251" t="s">
        <v>265</v>
      </c>
      <c r="B123" s="252"/>
      <c r="C123" s="253"/>
      <c r="D123" s="155" t="s">
        <v>268</v>
      </c>
      <c r="E123" s="175">
        <v>126.27</v>
      </c>
      <c r="F123" s="175">
        <f>SUM(F124)</f>
        <v>126.27000000000001</v>
      </c>
      <c r="G123" s="59">
        <f>F123/E123*100</f>
        <v>100.00000000000003</v>
      </c>
      <c r="I123" s="47"/>
      <c r="K123" s="47"/>
    </row>
    <row r="124" spans="1:11" x14ac:dyDescent="0.25">
      <c r="A124" s="153">
        <v>3</v>
      </c>
      <c r="B124" s="154"/>
      <c r="C124" s="155"/>
      <c r="D124" s="155" t="s">
        <v>10</v>
      </c>
      <c r="E124" s="59">
        <v>126.27</v>
      </c>
      <c r="F124" s="59">
        <f>SUM(F126,F128)</f>
        <v>126.27000000000001</v>
      </c>
      <c r="G124" s="59">
        <f>F124/E124*100</f>
        <v>100.00000000000003</v>
      </c>
      <c r="I124" s="47"/>
      <c r="K124" s="47"/>
    </row>
    <row r="125" spans="1:11" x14ac:dyDescent="0.25">
      <c r="A125" s="153"/>
      <c r="B125" s="154">
        <v>32</v>
      </c>
      <c r="C125" s="155"/>
      <c r="D125" s="155" t="s">
        <v>21</v>
      </c>
      <c r="E125" s="59">
        <v>126.27</v>
      </c>
      <c r="F125" s="59">
        <v>126.27</v>
      </c>
      <c r="G125" s="59">
        <f>F125/E125*100</f>
        <v>100</v>
      </c>
      <c r="I125" s="47"/>
      <c r="K125" s="47"/>
    </row>
    <row r="126" spans="1:11" x14ac:dyDescent="0.25">
      <c r="A126" s="194"/>
      <c r="B126" s="195"/>
      <c r="C126" s="196">
        <v>321</v>
      </c>
      <c r="D126" s="196" t="s">
        <v>168</v>
      </c>
      <c r="E126" s="59"/>
      <c r="F126" s="59">
        <v>79.650000000000006</v>
      </c>
      <c r="G126" s="59"/>
      <c r="I126" s="47"/>
      <c r="K126" s="47"/>
    </row>
    <row r="127" spans="1:11" x14ac:dyDescent="0.25">
      <c r="A127" s="194"/>
      <c r="B127" s="195"/>
      <c r="C127" s="196">
        <v>3211</v>
      </c>
      <c r="D127" s="196" t="s">
        <v>131</v>
      </c>
      <c r="E127" s="59"/>
      <c r="F127" s="59">
        <v>79.650000000000006</v>
      </c>
      <c r="G127" s="59"/>
      <c r="K127" s="47"/>
    </row>
    <row r="128" spans="1:11" x14ac:dyDescent="0.25">
      <c r="A128" s="159"/>
      <c r="B128" s="160"/>
      <c r="C128" s="161">
        <v>322</v>
      </c>
      <c r="D128" s="161" t="s">
        <v>172</v>
      </c>
      <c r="E128" s="59"/>
      <c r="F128" s="59">
        <v>46.62</v>
      </c>
      <c r="G128" s="59"/>
      <c r="H128" s="127"/>
      <c r="I128" s="127"/>
      <c r="K128" s="47"/>
    </row>
    <row r="129" spans="1:12" x14ac:dyDescent="0.25">
      <c r="A129" s="153"/>
      <c r="B129" s="154"/>
      <c r="C129" s="155">
        <v>3222</v>
      </c>
      <c r="D129" s="155" t="s">
        <v>266</v>
      </c>
      <c r="E129" s="59"/>
      <c r="F129" s="59">
        <v>46.62</v>
      </c>
      <c r="G129" s="59"/>
      <c r="H129" s="127"/>
      <c r="I129" s="127"/>
      <c r="K129" s="47"/>
    </row>
    <row r="130" spans="1:12" x14ac:dyDescent="0.25">
      <c r="A130" s="260" t="s">
        <v>102</v>
      </c>
      <c r="B130" s="261"/>
      <c r="C130" s="262"/>
      <c r="D130" s="76" t="s">
        <v>77</v>
      </c>
      <c r="E130" s="75">
        <f>SUM(E132,E136)</f>
        <v>226.41000000000003</v>
      </c>
      <c r="F130" s="75">
        <f>SUM(F132,F136)</f>
        <v>226.41</v>
      </c>
      <c r="G130" s="59">
        <f>F130/E130*100</f>
        <v>99.999999999999986</v>
      </c>
      <c r="H130" s="127"/>
      <c r="I130" s="127"/>
      <c r="K130" s="128"/>
      <c r="L130" s="127"/>
    </row>
    <row r="131" spans="1:12" x14ac:dyDescent="0.25">
      <c r="A131" s="275" t="s">
        <v>209</v>
      </c>
      <c r="B131" s="276"/>
      <c r="C131" s="277"/>
      <c r="D131" s="53"/>
      <c r="E131" s="59">
        <v>106.68</v>
      </c>
      <c r="F131" s="59">
        <v>106.68</v>
      </c>
      <c r="G131" s="59">
        <f>F131/E131*100</f>
        <v>100</v>
      </c>
      <c r="H131" s="127"/>
      <c r="I131" s="127"/>
      <c r="K131" s="128"/>
      <c r="L131" s="127"/>
    </row>
    <row r="132" spans="1:12" x14ac:dyDescent="0.25">
      <c r="A132" s="153">
        <v>3</v>
      </c>
      <c r="B132" s="154">
        <v>34</v>
      </c>
      <c r="C132" s="145"/>
      <c r="D132" s="155" t="s">
        <v>77</v>
      </c>
      <c r="E132" s="59">
        <v>106.68</v>
      </c>
      <c r="F132" s="59">
        <v>106.68</v>
      </c>
      <c r="G132" s="59">
        <f>F132/E132*100</f>
        <v>100</v>
      </c>
      <c r="I132" s="47"/>
      <c r="K132" s="128"/>
      <c r="L132" s="127"/>
    </row>
    <row r="133" spans="1:12" x14ac:dyDescent="0.25">
      <c r="A133" s="153"/>
      <c r="B133" s="154"/>
      <c r="C133" s="145">
        <v>343</v>
      </c>
      <c r="D133" s="155" t="s">
        <v>183</v>
      </c>
      <c r="E133" s="59"/>
      <c r="F133" s="59">
        <v>106.68</v>
      </c>
      <c r="G133" s="59"/>
      <c r="I133" s="47"/>
      <c r="K133" s="126"/>
    </row>
    <row r="134" spans="1:12" x14ac:dyDescent="0.25">
      <c r="A134" s="153"/>
      <c r="B134" s="154"/>
      <c r="C134" s="145">
        <v>3133</v>
      </c>
      <c r="D134" s="155" t="s">
        <v>147</v>
      </c>
      <c r="E134" s="59"/>
      <c r="F134" s="59">
        <v>106.68</v>
      </c>
      <c r="G134" s="59"/>
      <c r="I134" s="47"/>
      <c r="K134" s="128"/>
    </row>
    <row r="135" spans="1:12" x14ac:dyDescent="0.25">
      <c r="A135" s="275" t="s">
        <v>221</v>
      </c>
      <c r="B135" s="276"/>
      <c r="C135" s="277"/>
      <c r="D135" s="179"/>
      <c r="E135" s="59"/>
      <c r="F135" s="59"/>
      <c r="G135" s="59"/>
      <c r="I135" s="47"/>
      <c r="K135" s="126"/>
    </row>
    <row r="136" spans="1:12" x14ac:dyDescent="0.25">
      <c r="A136" s="177"/>
      <c r="B136" s="178">
        <v>34</v>
      </c>
      <c r="C136" s="180"/>
      <c r="D136" s="179"/>
      <c r="E136" s="59">
        <v>119.73</v>
      </c>
      <c r="F136" s="59">
        <f>SUM(F138,F139)</f>
        <v>119.72999999999999</v>
      </c>
      <c r="G136" s="59">
        <f>F136/E136*100</f>
        <v>99.999999999999986</v>
      </c>
      <c r="K136" s="126"/>
    </row>
    <row r="137" spans="1:12" x14ac:dyDescent="0.25">
      <c r="A137" s="177"/>
      <c r="B137" s="178"/>
      <c r="C137" s="180">
        <v>343</v>
      </c>
      <c r="D137" s="179" t="s">
        <v>183</v>
      </c>
      <c r="E137" s="59"/>
      <c r="F137" s="59">
        <v>119.73</v>
      </c>
      <c r="G137" s="59"/>
      <c r="K137" s="126"/>
    </row>
    <row r="138" spans="1:12" x14ac:dyDescent="0.25">
      <c r="A138" s="177"/>
      <c r="B138" s="178"/>
      <c r="C138" s="180">
        <v>3431</v>
      </c>
      <c r="D138" s="179" t="s">
        <v>204</v>
      </c>
      <c r="E138" s="59"/>
      <c r="F138" s="59">
        <v>93.19</v>
      </c>
      <c r="G138" s="59"/>
      <c r="K138" s="126"/>
    </row>
    <row r="139" spans="1:12" x14ac:dyDescent="0.25">
      <c r="A139" s="78"/>
      <c r="B139" s="79"/>
      <c r="C139" s="57">
        <v>3433</v>
      </c>
      <c r="D139" s="80" t="s">
        <v>147</v>
      </c>
      <c r="E139" s="59"/>
      <c r="F139" s="59">
        <v>26.54</v>
      </c>
      <c r="G139" s="59"/>
      <c r="K139" s="126"/>
    </row>
    <row r="140" spans="1:12" x14ac:dyDescent="0.25">
      <c r="A140" s="263" t="s">
        <v>103</v>
      </c>
      <c r="B140" s="264"/>
      <c r="C140" s="265"/>
      <c r="D140" s="85" t="s">
        <v>104</v>
      </c>
      <c r="E140" s="72">
        <f>SUM(E141,E148,E154,E158)</f>
        <v>9125.76</v>
      </c>
      <c r="F140" s="72">
        <f>SUM(F143,F149,F156,F158)</f>
        <v>9125.7599999999984</v>
      </c>
      <c r="G140" s="59">
        <f>F140/E140*100</f>
        <v>99.999999999999972</v>
      </c>
      <c r="K140" s="126"/>
    </row>
    <row r="141" spans="1:12" ht="24" customHeight="1" x14ac:dyDescent="0.25">
      <c r="A141" s="278" t="s">
        <v>209</v>
      </c>
      <c r="B141" s="279"/>
      <c r="C141" s="280"/>
      <c r="D141" s="53"/>
      <c r="E141" s="59">
        <v>4105.97</v>
      </c>
      <c r="F141" s="175">
        <v>4105.97</v>
      </c>
      <c r="G141" s="59">
        <f>F141/E141*100</f>
        <v>100</v>
      </c>
      <c r="K141" s="126"/>
    </row>
    <row r="142" spans="1:12" x14ac:dyDescent="0.25">
      <c r="A142" s="51">
        <v>4</v>
      </c>
      <c r="B142" s="52"/>
      <c r="C142" s="57"/>
      <c r="D142" s="53" t="s">
        <v>98</v>
      </c>
      <c r="E142" s="59">
        <v>4105.97</v>
      </c>
      <c r="F142" s="59">
        <v>4105.97</v>
      </c>
      <c r="G142" s="59">
        <f>F142/E142*100</f>
        <v>100</v>
      </c>
      <c r="K142" s="126"/>
    </row>
    <row r="143" spans="1:12" x14ac:dyDescent="0.25">
      <c r="A143" s="153"/>
      <c r="B143" s="154">
        <v>42</v>
      </c>
      <c r="C143" s="145"/>
      <c r="D143" s="155" t="s">
        <v>260</v>
      </c>
      <c r="E143" s="59">
        <f>SUM(E145,E147)</f>
        <v>0</v>
      </c>
      <c r="F143" s="59">
        <f>SUM(F145,F147)</f>
        <v>4105.9699999999993</v>
      </c>
      <c r="G143" s="59"/>
      <c r="K143" s="126"/>
    </row>
    <row r="144" spans="1:12" x14ac:dyDescent="0.25">
      <c r="A144" s="186"/>
      <c r="B144" s="187"/>
      <c r="C144" s="189">
        <v>422</v>
      </c>
      <c r="D144" s="188" t="s">
        <v>149</v>
      </c>
      <c r="E144" s="59"/>
      <c r="F144" s="59">
        <v>1070.31</v>
      </c>
      <c r="G144" s="59"/>
      <c r="K144" s="126"/>
    </row>
    <row r="145" spans="1:11" x14ac:dyDescent="0.25">
      <c r="A145" s="186"/>
      <c r="B145" s="187"/>
      <c r="C145" s="189">
        <v>4221</v>
      </c>
      <c r="D145" s="188" t="s">
        <v>189</v>
      </c>
      <c r="E145" s="59"/>
      <c r="F145" s="59">
        <v>1070.31</v>
      </c>
      <c r="G145" s="59"/>
      <c r="K145" s="126"/>
    </row>
    <row r="146" spans="1:11" x14ac:dyDescent="0.25">
      <c r="A146" s="153"/>
      <c r="B146" s="154"/>
      <c r="C146" s="145">
        <v>424</v>
      </c>
      <c r="D146" s="155" t="s">
        <v>226</v>
      </c>
      <c r="E146" s="59"/>
      <c r="F146" s="59">
        <v>3035.66</v>
      </c>
      <c r="G146" s="59"/>
      <c r="K146" s="126"/>
    </row>
    <row r="147" spans="1:11" x14ac:dyDescent="0.25">
      <c r="A147" s="51"/>
      <c r="B147" s="52"/>
      <c r="C147" s="57">
        <v>4241</v>
      </c>
      <c r="D147" s="53" t="s">
        <v>227</v>
      </c>
      <c r="E147" s="59"/>
      <c r="F147" s="59">
        <v>3035.66</v>
      </c>
      <c r="G147" s="59"/>
    </row>
    <row r="148" spans="1:11" x14ac:dyDescent="0.25">
      <c r="A148" s="251" t="s">
        <v>221</v>
      </c>
      <c r="B148" s="252"/>
      <c r="C148" s="253"/>
      <c r="D148" s="125" t="s">
        <v>262</v>
      </c>
      <c r="E148" s="175">
        <v>2587.71</v>
      </c>
      <c r="F148" s="175">
        <v>2587.71</v>
      </c>
      <c r="G148" s="59">
        <f>F148/E148*100</f>
        <v>100</v>
      </c>
    </row>
    <row r="149" spans="1:11" x14ac:dyDescent="0.25">
      <c r="A149" s="194">
        <v>4</v>
      </c>
      <c r="B149" s="195"/>
      <c r="C149" s="196"/>
      <c r="D149" s="196" t="s">
        <v>260</v>
      </c>
      <c r="E149" s="59"/>
      <c r="F149" s="59">
        <f>SUM(F151,F152,F153)</f>
        <v>2587.71</v>
      </c>
      <c r="G149" s="59"/>
    </row>
    <row r="150" spans="1:11" x14ac:dyDescent="0.25">
      <c r="A150" s="194"/>
      <c r="B150" s="195">
        <v>42</v>
      </c>
      <c r="C150" s="196"/>
      <c r="D150" s="196" t="s">
        <v>98</v>
      </c>
      <c r="E150" s="59">
        <v>2587.71</v>
      </c>
      <c r="F150" s="59">
        <f>SUM(F151,F152,F153)</f>
        <v>2587.71</v>
      </c>
      <c r="G150" s="59">
        <f>F150/E150*100</f>
        <v>100</v>
      </c>
    </row>
    <row r="151" spans="1:11" x14ac:dyDescent="0.25">
      <c r="A151" s="51"/>
      <c r="B151" s="52"/>
      <c r="C151" s="57">
        <v>4221</v>
      </c>
      <c r="D151" s="53" t="s">
        <v>189</v>
      </c>
      <c r="E151" s="59"/>
      <c r="F151" s="59">
        <v>1272.45</v>
      </c>
      <c r="G151" s="59"/>
    </row>
    <row r="152" spans="1:11" x14ac:dyDescent="0.25">
      <c r="A152" s="190"/>
      <c r="B152" s="191"/>
      <c r="C152" s="193">
        <v>4222</v>
      </c>
      <c r="D152" s="192" t="s">
        <v>190</v>
      </c>
      <c r="E152" s="59"/>
      <c r="F152" s="59">
        <v>400.27</v>
      </c>
      <c r="G152" s="59"/>
    </row>
    <row r="153" spans="1:11" x14ac:dyDescent="0.25">
      <c r="A153" s="190"/>
      <c r="B153" s="191"/>
      <c r="C153" s="193">
        <v>4223</v>
      </c>
      <c r="D153" s="192" t="s">
        <v>191</v>
      </c>
      <c r="E153" s="59"/>
      <c r="F153" s="59">
        <v>914.99</v>
      </c>
      <c r="G153" s="59"/>
    </row>
    <row r="154" spans="1:11" x14ac:dyDescent="0.25">
      <c r="A154" s="251" t="s">
        <v>222</v>
      </c>
      <c r="B154" s="252"/>
      <c r="C154" s="253"/>
      <c r="D154" s="192" t="s">
        <v>261</v>
      </c>
      <c r="E154" s="59">
        <v>1212.08</v>
      </c>
      <c r="F154" s="175">
        <v>1212.08</v>
      </c>
      <c r="G154" s="59">
        <f>F154/E154*100</f>
        <v>100</v>
      </c>
    </row>
    <row r="155" spans="1:11" x14ac:dyDescent="0.25">
      <c r="A155" s="190">
        <v>4</v>
      </c>
      <c r="B155" s="191"/>
      <c r="C155" s="193"/>
      <c r="D155" s="196" t="s">
        <v>98</v>
      </c>
      <c r="E155" s="59">
        <v>1212.08</v>
      </c>
      <c r="F155" s="59">
        <v>1212.08</v>
      </c>
      <c r="G155" s="59">
        <f>F155/E155*100</f>
        <v>100</v>
      </c>
    </row>
    <row r="156" spans="1:11" x14ac:dyDescent="0.25">
      <c r="A156" s="48"/>
      <c r="B156" s="49">
        <v>42</v>
      </c>
      <c r="C156" s="57"/>
      <c r="D156" s="53" t="s">
        <v>98</v>
      </c>
      <c r="E156" s="59">
        <v>1212.08</v>
      </c>
      <c r="F156" s="59">
        <v>1212.08</v>
      </c>
      <c r="G156" s="59">
        <f>F156/E156*100</f>
        <v>100</v>
      </c>
    </row>
    <row r="157" spans="1:11" x14ac:dyDescent="0.25">
      <c r="A157" s="48"/>
      <c r="B157" s="49"/>
      <c r="C157" s="50">
        <v>4221</v>
      </c>
      <c r="D157" s="50" t="s">
        <v>189</v>
      </c>
      <c r="E157" s="59"/>
      <c r="F157" s="59">
        <v>1212.08</v>
      </c>
      <c r="G157" s="59"/>
    </row>
    <row r="158" spans="1:11" x14ac:dyDescent="0.25">
      <c r="A158" s="251" t="s">
        <v>225</v>
      </c>
      <c r="B158" s="252"/>
      <c r="C158" s="253"/>
      <c r="D158" s="125" t="s">
        <v>259</v>
      </c>
      <c r="E158" s="59">
        <v>1220</v>
      </c>
      <c r="F158" s="59">
        <f>SUM(F161)</f>
        <v>1220</v>
      </c>
      <c r="G158" s="59">
        <f>F158/E158*100</f>
        <v>100</v>
      </c>
    </row>
    <row r="159" spans="1:11" x14ac:dyDescent="0.25">
      <c r="A159" s="123">
        <v>4</v>
      </c>
      <c r="B159" s="124"/>
      <c r="C159" s="125"/>
      <c r="D159" s="196" t="s">
        <v>98</v>
      </c>
      <c r="E159" s="59">
        <v>1220</v>
      </c>
      <c r="F159" s="175">
        <v>1220</v>
      </c>
      <c r="G159" s="59">
        <f>F159/E159*100</f>
        <v>100</v>
      </c>
    </row>
    <row r="160" spans="1:11" x14ac:dyDescent="0.25">
      <c r="A160" s="123"/>
      <c r="B160" s="124">
        <v>42</v>
      </c>
      <c r="C160" s="125"/>
      <c r="D160" s="125" t="s">
        <v>189</v>
      </c>
      <c r="E160" s="59">
        <v>1220</v>
      </c>
      <c r="F160" s="59">
        <v>1220</v>
      </c>
      <c r="G160" s="59">
        <f>F160/E160*100</f>
        <v>100</v>
      </c>
    </row>
    <row r="161" spans="1:7" x14ac:dyDescent="0.25">
      <c r="A161" s="123"/>
      <c r="B161" s="124"/>
      <c r="C161" s="125">
        <v>4223</v>
      </c>
      <c r="D161" s="125" t="s">
        <v>191</v>
      </c>
      <c r="E161" s="59"/>
      <c r="F161" s="59">
        <v>1220</v>
      </c>
      <c r="G161" s="59"/>
    </row>
    <row r="162" spans="1:7" x14ac:dyDescent="0.25">
      <c r="A162" s="266" t="s">
        <v>106</v>
      </c>
      <c r="B162" s="267"/>
      <c r="C162" s="268"/>
      <c r="D162" s="76" t="s">
        <v>107</v>
      </c>
      <c r="E162" s="75"/>
      <c r="F162" s="75"/>
      <c r="G162" s="59"/>
    </row>
    <row r="163" spans="1:7" x14ac:dyDescent="0.25">
      <c r="A163" s="260" t="s">
        <v>109</v>
      </c>
      <c r="B163" s="261"/>
      <c r="C163" s="262"/>
      <c r="D163" s="73" t="s">
        <v>110</v>
      </c>
      <c r="E163" s="74">
        <v>80800</v>
      </c>
      <c r="F163" s="74">
        <v>80783.12</v>
      </c>
      <c r="G163" s="59">
        <f>F163/E163*100</f>
        <v>99.979108910891085</v>
      </c>
    </row>
    <row r="164" spans="1:7" x14ac:dyDescent="0.25">
      <c r="A164" s="251" t="s">
        <v>228</v>
      </c>
      <c r="B164" s="252"/>
      <c r="C164" s="253"/>
      <c r="D164" s="53" t="s">
        <v>108</v>
      </c>
      <c r="E164" s="59">
        <v>80800</v>
      </c>
      <c r="F164" s="175">
        <v>80783.12</v>
      </c>
      <c r="G164" s="59">
        <f>F164/E164*100</f>
        <v>99.979108910891085</v>
      </c>
    </row>
    <row r="165" spans="1:7" x14ac:dyDescent="0.25">
      <c r="A165" s="150">
        <v>3</v>
      </c>
      <c r="B165" s="151"/>
      <c r="C165" s="152"/>
      <c r="D165" s="155" t="s">
        <v>10</v>
      </c>
      <c r="E165" s="59">
        <f>SUM(E166,E173)</f>
        <v>80800</v>
      </c>
      <c r="F165" s="59">
        <f>SUM(F166,F173)</f>
        <v>80783.12</v>
      </c>
      <c r="G165" s="59">
        <f>F165/E165*100</f>
        <v>99.979108910891085</v>
      </c>
    </row>
    <row r="166" spans="1:7" x14ac:dyDescent="0.25">
      <c r="A166" s="150"/>
      <c r="B166" s="151">
        <v>31</v>
      </c>
      <c r="C166" s="152"/>
      <c r="D166" s="155" t="s">
        <v>11</v>
      </c>
      <c r="E166" s="59">
        <v>79880</v>
      </c>
      <c r="F166" s="59">
        <f>SUM(F167,F169,F171)</f>
        <v>79866.7</v>
      </c>
      <c r="G166" s="59">
        <f>F166/E166*100</f>
        <v>99.983350025037552</v>
      </c>
    </row>
    <row r="167" spans="1:7" x14ac:dyDescent="0.25">
      <c r="A167" s="150"/>
      <c r="B167" s="151"/>
      <c r="C167" s="152">
        <v>311</v>
      </c>
      <c r="D167" s="155" t="s">
        <v>128</v>
      </c>
      <c r="E167" s="59"/>
      <c r="F167" s="59">
        <v>65525.15</v>
      </c>
      <c r="G167" s="59"/>
    </row>
    <row r="168" spans="1:7" x14ac:dyDescent="0.25">
      <c r="A168" s="150"/>
      <c r="B168" s="151"/>
      <c r="C168" s="152">
        <v>3111</v>
      </c>
      <c r="D168" s="155" t="s">
        <v>165</v>
      </c>
      <c r="E168" s="59"/>
      <c r="F168" s="59">
        <v>65525.15</v>
      </c>
      <c r="G168" s="59"/>
    </row>
    <row r="169" spans="1:7" x14ac:dyDescent="0.25">
      <c r="A169" s="150"/>
      <c r="B169" s="151"/>
      <c r="C169" s="152">
        <v>312</v>
      </c>
      <c r="D169" s="155" t="s">
        <v>129</v>
      </c>
      <c r="E169" s="59"/>
      <c r="F169" s="59">
        <v>3529.94</v>
      </c>
      <c r="G169" s="59"/>
    </row>
    <row r="170" spans="1:7" x14ac:dyDescent="0.25">
      <c r="A170" s="150"/>
      <c r="B170" s="151"/>
      <c r="C170" s="152">
        <v>3121</v>
      </c>
      <c r="D170" s="155" t="s">
        <v>129</v>
      </c>
      <c r="E170" s="59"/>
      <c r="F170" s="59">
        <v>3529.61</v>
      </c>
      <c r="G170" s="59"/>
    </row>
    <row r="171" spans="1:7" x14ac:dyDescent="0.25">
      <c r="A171" s="150"/>
      <c r="B171" s="151"/>
      <c r="C171" s="152">
        <v>313</v>
      </c>
      <c r="D171" s="155" t="s">
        <v>229</v>
      </c>
      <c r="E171" s="59"/>
      <c r="F171" s="59">
        <v>10811.61</v>
      </c>
      <c r="G171" s="59"/>
    </row>
    <row r="172" spans="1:7" x14ac:dyDescent="0.25">
      <c r="A172" s="150"/>
      <c r="B172" s="151"/>
      <c r="C172" s="152">
        <v>3132</v>
      </c>
      <c r="D172" s="155" t="s">
        <v>230</v>
      </c>
      <c r="E172" s="59"/>
      <c r="F172" s="59">
        <v>10811.64</v>
      </c>
      <c r="G172" s="59"/>
    </row>
    <row r="173" spans="1:7" x14ac:dyDescent="0.25">
      <c r="A173" s="150"/>
      <c r="B173" s="151">
        <v>32</v>
      </c>
      <c r="C173" s="152"/>
      <c r="D173" s="155" t="s">
        <v>231</v>
      </c>
      <c r="E173" s="59">
        <v>920</v>
      </c>
      <c r="F173" s="59">
        <v>916.42</v>
      </c>
      <c r="G173" s="59">
        <f>F173/E173*100</f>
        <v>99.610869565217385</v>
      </c>
    </row>
    <row r="174" spans="1:7" x14ac:dyDescent="0.25">
      <c r="A174" s="150"/>
      <c r="B174" s="151"/>
      <c r="C174" s="152">
        <v>321</v>
      </c>
      <c r="D174" s="155" t="s">
        <v>232</v>
      </c>
      <c r="E174" s="59">
        <v>920</v>
      </c>
      <c r="F174" s="59">
        <v>916.42</v>
      </c>
      <c r="G174" s="59">
        <f>F174/E174*100</f>
        <v>99.610869565217385</v>
      </c>
    </row>
    <row r="175" spans="1:7" x14ac:dyDescent="0.25">
      <c r="A175" s="54"/>
      <c r="B175" s="55"/>
      <c r="C175" s="56">
        <v>3212</v>
      </c>
      <c r="D175" s="53" t="s">
        <v>214</v>
      </c>
      <c r="E175" s="59"/>
      <c r="F175" s="59">
        <v>916.42</v>
      </c>
      <c r="G175" s="59"/>
    </row>
    <row r="176" spans="1:7" ht="25.5" x14ac:dyDescent="0.25">
      <c r="A176" s="260" t="s">
        <v>111</v>
      </c>
      <c r="B176" s="261"/>
      <c r="C176" s="262"/>
      <c r="D176" s="76" t="s">
        <v>112</v>
      </c>
      <c r="E176" s="75">
        <v>32830</v>
      </c>
      <c r="F176" s="75">
        <v>32621.47</v>
      </c>
      <c r="G176" s="59">
        <f>F176/E176*100</f>
        <v>99.364818763326241</v>
      </c>
    </row>
    <row r="177" spans="1:7" x14ac:dyDescent="0.25">
      <c r="A177" s="254" t="s">
        <v>233</v>
      </c>
      <c r="B177" s="255"/>
      <c r="C177" s="256"/>
      <c r="D177" s="149" t="s">
        <v>108</v>
      </c>
      <c r="E177" s="59">
        <v>32830</v>
      </c>
      <c r="F177" s="59">
        <v>32621.47</v>
      </c>
      <c r="G177" s="59">
        <f>F177/E177*100</f>
        <v>99.364818763326241</v>
      </c>
    </row>
    <row r="178" spans="1:7" x14ac:dyDescent="0.25">
      <c r="A178" s="146">
        <v>3</v>
      </c>
      <c r="B178" s="147"/>
      <c r="C178" s="148"/>
      <c r="D178" s="149" t="s">
        <v>10</v>
      </c>
      <c r="E178" s="59">
        <v>32830</v>
      </c>
      <c r="F178" s="59">
        <v>32621.47</v>
      </c>
      <c r="G178" s="59">
        <f>F178/E178*100</f>
        <v>99.364818763326241</v>
      </c>
    </row>
    <row r="179" spans="1:7" x14ac:dyDescent="0.25">
      <c r="A179" s="146"/>
      <c r="B179" s="147">
        <v>37</v>
      </c>
      <c r="C179" s="148"/>
      <c r="D179" s="196" t="s">
        <v>148</v>
      </c>
      <c r="E179" s="59">
        <v>32830</v>
      </c>
      <c r="F179" s="59">
        <v>32621.47</v>
      </c>
      <c r="G179" s="59">
        <f>F179/E179*100</f>
        <v>99.364818763326241</v>
      </c>
    </row>
    <row r="180" spans="1:7" x14ac:dyDescent="0.25">
      <c r="A180" s="208"/>
      <c r="B180" s="209"/>
      <c r="C180" s="210">
        <v>3721</v>
      </c>
      <c r="D180" s="207" t="s">
        <v>271</v>
      </c>
      <c r="E180" s="59"/>
      <c r="F180" s="59">
        <v>700.34</v>
      </c>
      <c r="G180" s="59"/>
    </row>
    <row r="181" spans="1:7" x14ac:dyDescent="0.25">
      <c r="A181" s="164"/>
      <c r="B181" s="165"/>
      <c r="C181" s="166">
        <v>3722</v>
      </c>
      <c r="D181" s="53" t="s">
        <v>113</v>
      </c>
      <c r="E181" s="59"/>
      <c r="F181" s="59">
        <v>31921.13</v>
      </c>
      <c r="G181" s="59"/>
    </row>
    <row r="182" spans="1:7" x14ac:dyDescent="0.25">
      <c r="A182" s="260" t="s">
        <v>114</v>
      </c>
      <c r="B182" s="261"/>
      <c r="C182" s="262"/>
      <c r="D182" s="76" t="s">
        <v>115</v>
      </c>
      <c r="E182" s="92">
        <f>SUM(E183,E189)</f>
        <v>21899.919999999998</v>
      </c>
      <c r="F182" s="92">
        <f>SUM(F183,F189)</f>
        <v>21899.919999999998</v>
      </c>
      <c r="G182" s="59">
        <f>F182/E182*100</f>
        <v>100</v>
      </c>
    </row>
    <row r="183" spans="1:7" ht="18.75" customHeight="1" x14ac:dyDescent="0.25">
      <c r="A183" s="254" t="s">
        <v>93</v>
      </c>
      <c r="B183" s="255"/>
      <c r="C183" s="256"/>
      <c r="D183" s="71" t="s">
        <v>108</v>
      </c>
      <c r="E183" s="84">
        <v>13599.34</v>
      </c>
      <c r="F183" s="84">
        <v>13599.34</v>
      </c>
      <c r="G183" s="59">
        <f t="shared" ref="G183:G184" si="1">F183/E183*100</f>
        <v>100</v>
      </c>
    </row>
    <row r="184" spans="1:7" x14ac:dyDescent="0.25">
      <c r="A184" s="212"/>
      <c r="B184" s="213"/>
      <c r="C184" s="214">
        <v>32</v>
      </c>
      <c r="D184" s="211" t="s">
        <v>21</v>
      </c>
      <c r="E184" s="219">
        <v>688.08</v>
      </c>
      <c r="F184" s="219">
        <v>688.08</v>
      </c>
      <c r="G184" s="59">
        <f t="shared" si="1"/>
        <v>100</v>
      </c>
    </row>
    <row r="185" spans="1:7" x14ac:dyDescent="0.25">
      <c r="A185" s="216"/>
      <c r="B185" s="217"/>
      <c r="C185" s="218">
        <v>3222</v>
      </c>
      <c r="D185" s="215" t="s">
        <v>266</v>
      </c>
      <c r="E185" s="219">
        <v>17.43</v>
      </c>
      <c r="F185" s="219">
        <v>17.43</v>
      </c>
      <c r="G185" s="59"/>
    </row>
    <row r="186" spans="1:7" x14ac:dyDescent="0.25">
      <c r="A186" s="212"/>
      <c r="B186" s="213"/>
      <c r="C186" s="214">
        <v>3225</v>
      </c>
      <c r="D186" s="211" t="s">
        <v>134</v>
      </c>
      <c r="E186" s="219">
        <v>67.650000000000006</v>
      </c>
      <c r="F186" s="219">
        <v>688.18</v>
      </c>
      <c r="G186" s="59"/>
    </row>
    <row r="187" spans="1:7" x14ac:dyDescent="0.25">
      <c r="A187" s="204"/>
      <c r="B187" s="205"/>
      <c r="C187" s="206">
        <v>42</v>
      </c>
      <c r="D187" s="203" t="s">
        <v>98</v>
      </c>
      <c r="E187" s="219">
        <v>12911.26</v>
      </c>
      <c r="F187" s="219">
        <v>12911.26</v>
      </c>
      <c r="G187" s="59">
        <f>F187/E187*100</f>
        <v>100</v>
      </c>
    </row>
    <row r="188" spans="1:7" x14ac:dyDescent="0.25">
      <c r="A188" s="212"/>
      <c r="B188" s="213"/>
      <c r="C188" s="214">
        <v>4227</v>
      </c>
      <c r="D188" s="211" t="s">
        <v>240</v>
      </c>
      <c r="E188" s="219">
        <v>12911.26</v>
      </c>
      <c r="F188" s="219">
        <v>12911.26</v>
      </c>
      <c r="G188" s="59"/>
    </row>
    <row r="189" spans="1:7" x14ac:dyDescent="0.25">
      <c r="A189" s="254" t="s">
        <v>209</v>
      </c>
      <c r="B189" s="255"/>
      <c r="C189" s="256"/>
      <c r="D189" s="211" t="s">
        <v>243</v>
      </c>
      <c r="E189" s="219">
        <v>8300.58</v>
      </c>
      <c r="F189" s="219">
        <v>8300.58</v>
      </c>
      <c r="G189" s="59">
        <f t="shared" ref="G189:G190" si="2">F189/E189*100</f>
        <v>100</v>
      </c>
    </row>
    <row r="190" spans="1:7" x14ac:dyDescent="0.25">
      <c r="A190" s="212"/>
      <c r="B190" s="213"/>
      <c r="C190" s="214">
        <v>32</v>
      </c>
      <c r="D190" s="211" t="s">
        <v>21</v>
      </c>
      <c r="E190" s="219">
        <v>8300.58</v>
      </c>
      <c r="F190" s="219">
        <v>8300.58</v>
      </c>
      <c r="G190" s="59">
        <f t="shared" si="2"/>
        <v>100</v>
      </c>
    </row>
    <row r="191" spans="1:7" x14ac:dyDescent="0.25">
      <c r="A191" s="68">
        <v>57</v>
      </c>
      <c r="B191" s="69"/>
      <c r="C191" s="70">
        <v>3222</v>
      </c>
      <c r="D191" s="71" t="s">
        <v>126</v>
      </c>
      <c r="E191" s="219">
        <v>274.77</v>
      </c>
      <c r="F191" s="219">
        <v>274.77</v>
      </c>
      <c r="G191" s="59"/>
    </row>
    <row r="192" spans="1:7" x14ac:dyDescent="0.25">
      <c r="A192" s="54">
        <v>54</v>
      </c>
      <c r="B192" s="55"/>
      <c r="C192" s="56">
        <v>3222</v>
      </c>
      <c r="D192" s="53" t="s">
        <v>116</v>
      </c>
      <c r="E192" s="219">
        <v>8025.81</v>
      </c>
      <c r="F192" s="219">
        <v>8025.81</v>
      </c>
      <c r="G192" s="59"/>
    </row>
    <row r="193" spans="1:13" x14ac:dyDescent="0.25">
      <c r="A193" s="260" t="s">
        <v>118</v>
      </c>
      <c r="B193" s="261"/>
      <c r="C193" s="262"/>
      <c r="D193" s="76" t="s">
        <v>117</v>
      </c>
      <c r="E193" s="77">
        <f>SUM(E194,E211,E228)</f>
        <v>111946</v>
      </c>
      <c r="F193" s="77">
        <f>SUM(F194,F211,F228)</f>
        <v>111946</v>
      </c>
      <c r="G193" s="59">
        <f>F193/E193*100</f>
        <v>100</v>
      </c>
    </row>
    <row r="194" spans="1:13" x14ac:dyDescent="0.25">
      <c r="A194" s="257" t="s">
        <v>93</v>
      </c>
      <c r="B194" s="258"/>
      <c r="C194" s="259"/>
      <c r="D194" s="53" t="s">
        <v>108</v>
      </c>
      <c r="E194" s="59">
        <f>SUM(E196,E203)</f>
        <v>16791.89</v>
      </c>
      <c r="F194" s="59">
        <f>SUM(F196,F203)</f>
        <v>16791.89</v>
      </c>
      <c r="G194" s="59">
        <f>F194/E194*100</f>
        <v>100</v>
      </c>
    </row>
    <row r="195" spans="1:13" x14ac:dyDescent="0.25">
      <c r="A195" s="150">
        <v>3</v>
      </c>
      <c r="B195" s="151"/>
      <c r="C195" s="152"/>
      <c r="D195" s="155" t="s">
        <v>10</v>
      </c>
      <c r="E195" s="59"/>
      <c r="F195" s="59"/>
      <c r="G195" s="59"/>
    </row>
    <row r="196" spans="1:13" x14ac:dyDescent="0.25">
      <c r="A196" s="150"/>
      <c r="B196" s="151">
        <v>31</v>
      </c>
      <c r="C196" s="152"/>
      <c r="D196" s="155" t="s">
        <v>11</v>
      </c>
      <c r="E196" s="59">
        <v>15224</v>
      </c>
      <c r="F196" s="59">
        <f>SUM(F198,F199,F201)</f>
        <v>15224</v>
      </c>
      <c r="G196" s="59">
        <f>F196/E196*100</f>
        <v>100</v>
      </c>
    </row>
    <row r="197" spans="1:13" x14ac:dyDescent="0.25">
      <c r="A197" s="150"/>
      <c r="B197" s="151"/>
      <c r="C197" s="152">
        <v>311</v>
      </c>
      <c r="D197" s="155" t="s">
        <v>128</v>
      </c>
      <c r="E197" s="59"/>
      <c r="F197" s="59">
        <v>11767.39</v>
      </c>
      <c r="G197" s="59"/>
    </row>
    <row r="198" spans="1:13" x14ac:dyDescent="0.25">
      <c r="A198" s="150"/>
      <c r="B198" s="151"/>
      <c r="C198" s="152">
        <v>3111</v>
      </c>
      <c r="D198" s="155" t="s">
        <v>165</v>
      </c>
      <c r="E198" s="59"/>
      <c r="F198" s="59">
        <v>11767.38</v>
      </c>
      <c r="G198" s="59"/>
    </row>
    <row r="199" spans="1:13" x14ac:dyDescent="0.25">
      <c r="A199" s="150"/>
      <c r="B199" s="151"/>
      <c r="C199" s="152">
        <v>312</v>
      </c>
      <c r="D199" s="155" t="s">
        <v>129</v>
      </c>
      <c r="E199" s="59"/>
      <c r="F199" s="59">
        <v>1515</v>
      </c>
      <c r="G199" s="59"/>
    </row>
    <row r="200" spans="1:13" x14ac:dyDescent="0.25">
      <c r="A200" s="150"/>
      <c r="B200" s="151"/>
      <c r="C200" s="152">
        <v>3121</v>
      </c>
      <c r="D200" s="155" t="s">
        <v>129</v>
      </c>
      <c r="E200" s="59"/>
      <c r="F200" s="59">
        <v>1515</v>
      </c>
      <c r="G200" s="59"/>
      <c r="K200" s="47"/>
    </row>
    <row r="201" spans="1:13" x14ac:dyDescent="0.25">
      <c r="A201" s="156"/>
      <c r="B201" s="157"/>
      <c r="C201" s="158">
        <v>313</v>
      </c>
      <c r="D201" s="161" t="s">
        <v>229</v>
      </c>
      <c r="E201" s="59"/>
      <c r="F201" s="59">
        <v>1941.62</v>
      </c>
      <c r="G201" s="59"/>
      <c r="I201" s="201"/>
      <c r="J201" s="47"/>
      <c r="K201" s="47"/>
      <c r="L201" s="47"/>
      <c r="M201" s="47"/>
    </row>
    <row r="202" spans="1:13" x14ac:dyDescent="0.25">
      <c r="A202" s="156"/>
      <c r="B202" s="157"/>
      <c r="C202" s="158">
        <v>3132</v>
      </c>
      <c r="D202" s="161" t="s">
        <v>235</v>
      </c>
      <c r="E202" s="59"/>
      <c r="F202" s="59">
        <v>1941.62</v>
      </c>
      <c r="G202" s="59"/>
      <c r="I202" s="201"/>
      <c r="J202" s="47"/>
      <c r="K202" s="47"/>
      <c r="L202" s="47"/>
      <c r="M202" s="47"/>
    </row>
    <row r="203" spans="1:13" x14ac:dyDescent="0.25">
      <c r="A203" s="150"/>
      <c r="B203" s="151">
        <v>32</v>
      </c>
      <c r="C203" s="152"/>
      <c r="D203" s="155" t="s">
        <v>21</v>
      </c>
      <c r="E203" s="175">
        <v>1567.89</v>
      </c>
      <c r="F203" s="175">
        <f>SUM(F205,F206,F208,F210)</f>
        <v>1567.89</v>
      </c>
      <c r="G203" s="59">
        <f t="shared" ref="G203:G261" si="3">F203/E203*100</f>
        <v>100</v>
      </c>
      <c r="J203" s="47"/>
      <c r="K203" s="47"/>
      <c r="L203" s="47"/>
      <c r="M203" s="47"/>
    </row>
    <row r="204" spans="1:13" x14ac:dyDescent="0.25">
      <c r="A204" s="150"/>
      <c r="B204" s="151"/>
      <c r="C204" s="152">
        <v>321</v>
      </c>
      <c r="D204" s="155" t="s">
        <v>154</v>
      </c>
      <c r="E204" s="59"/>
      <c r="F204" s="59"/>
      <c r="G204" s="59"/>
      <c r="J204" s="47"/>
      <c r="K204" s="47"/>
      <c r="L204" s="47"/>
      <c r="M204" s="47"/>
    </row>
    <row r="205" spans="1:13" x14ac:dyDescent="0.25">
      <c r="A205" s="150"/>
      <c r="B205" s="151"/>
      <c r="C205" s="152">
        <v>3211</v>
      </c>
      <c r="D205" s="155" t="s">
        <v>131</v>
      </c>
      <c r="E205" s="59"/>
      <c r="F205" s="59">
        <v>39.83</v>
      </c>
      <c r="G205" s="59"/>
      <c r="I205" s="201"/>
      <c r="J205" s="47"/>
      <c r="K205" s="47"/>
      <c r="L205" s="47"/>
      <c r="M205" s="47"/>
    </row>
    <row r="206" spans="1:13" x14ac:dyDescent="0.25">
      <c r="A206" s="156"/>
      <c r="B206" s="157"/>
      <c r="C206" s="158">
        <v>3212</v>
      </c>
      <c r="D206" s="161" t="s">
        <v>151</v>
      </c>
      <c r="E206" s="59"/>
      <c r="F206" s="59">
        <v>830.25</v>
      </c>
      <c r="G206" s="59"/>
      <c r="H206" s="81"/>
      <c r="I206" s="127"/>
      <c r="J206" s="47"/>
      <c r="K206" s="47"/>
      <c r="L206" s="47"/>
      <c r="M206" s="47"/>
    </row>
    <row r="207" spans="1:13" x14ac:dyDescent="0.25">
      <c r="A207" s="156"/>
      <c r="B207" s="157"/>
      <c r="C207" s="158">
        <v>323</v>
      </c>
      <c r="D207" s="161" t="s">
        <v>239</v>
      </c>
      <c r="E207" s="59"/>
      <c r="F207" s="59">
        <v>678.8</v>
      </c>
      <c r="G207" s="59"/>
      <c r="I207" s="127"/>
      <c r="J207" s="47"/>
      <c r="K207" s="47"/>
      <c r="L207" s="47"/>
      <c r="M207" s="47"/>
    </row>
    <row r="208" spans="1:13" x14ac:dyDescent="0.25">
      <c r="A208" s="150"/>
      <c r="B208" s="151"/>
      <c r="C208" s="152">
        <v>3237</v>
      </c>
      <c r="D208" s="155" t="s">
        <v>237</v>
      </c>
      <c r="E208" s="59"/>
      <c r="F208" s="59">
        <v>678.8</v>
      </c>
      <c r="G208" s="59"/>
      <c r="I208" s="47"/>
      <c r="J208" s="47"/>
      <c r="K208" s="47"/>
      <c r="L208" s="47"/>
      <c r="M208" s="47"/>
    </row>
    <row r="209" spans="1:12" x14ac:dyDescent="0.25">
      <c r="A209" s="156"/>
      <c r="B209" s="157"/>
      <c r="C209" s="158">
        <v>329</v>
      </c>
      <c r="D209" s="161" t="s">
        <v>142</v>
      </c>
      <c r="E209" s="59"/>
      <c r="F209" s="59">
        <v>19.010000000000002</v>
      </c>
      <c r="G209" s="59"/>
      <c r="L209" s="47"/>
    </row>
    <row r="210" spans="1:12" x14ac:dyDescent="0.25">
      <c r="A210" s="156"/>
      <c r="B210" s="157"/>
      <c r="C210" s="158">
        <v>3293</v>
      </c>
      <c r="D210" s="161" t="s">
        <v>238</v>
      </c>
      <c r="E210" s="59"/>
      <c r="F210" s="59">
        <v>19.010000000000002</v>
      </c>
      <c r="G210" s="59"/>
      <c r="J210" s="47"/>
    </row>
    <row r="211" spans="1:12" x14ac:dyDescent="0.25">
      <c r="A211" s="257" t="s">
        <v>234</v>
      </c>
      <c r="B211" s="258"/>
      <c r="C211" s="259"/>
      <c r="D211" s="155"/>
      <c r="E211" s="175">
        <f>SUM(E213,E220)</f>
        <v>14273.12</v>
      </c>
      <c r="F211" s="175">
        <f>SUM(F213,F220)</f>
        <v>14273.120000000003</v>
      </c>
      <c r="G211" s="59">
        <f t="shared" si="3"/>
        <v>100.00000000000003</v>
      </c>
    </row>
    <row r="212" spans="1:12" x14ac:dyDescent="0.25">
      <c r="A212" s="143">
        <v>3</v>
      </c>
      <c r="B212" s="144"/>
      <c r="C212" s="145"/>
      <c r="D212" s="155" t="s">
        <v>10</v>
      </c>
      <c r="E212" s="59"/>
      <c r="F212" s="59"/>
      <c r="G212" s="59" t="e">
        <f t="shared" si="3"/>
        <v>#DIV/0!</v>
      </c>
    </row>
    <row r="213" spans="1:12" x14ac:dyDescent="0.25">
      <c r="A213" s="143"/>
      <c r="B213" s="144">
        <v>31</v>
      </c>
      <c r="C213" s="145"/>
      <c r="D213" s="155" t="s">
        <v>11</v>
      </c>
      <c r="E213" s="175">
        <v>12940.42</v>
      </c>
      <c r="F213" s="175">
        <f>SUM(F214,F216,F218)</f>
        <v>12940.420000000002</v>
      </c>
      <c r="G213" s="59">
        <f t="shared" si="3"/>
        <v>100.00000000000003</v>
      </c>
    </row>
    <row r="214" spans="1:12" x14ac:dyDescent="0.25">
      <c r="A214" s="143"/>
      <c r="B214" s="144"/>
      <c r="C214" s="145">
        <v>311</v>
      </c>
      <c r="D214" s="155" t="s">
        <v>128</v>
      </c>
      <c r="E214" s="59"/>
      <c r="F214" s="59">
        <v>10002.290000000001</v>
      </c>
      <c r="G214" s="59"/>
    </row>
    <row r="215" spans="1:12" x14ac:dyDescent="0.25">
      <c r="A215" s="143"/>
      <c r="B215" s="144"/>
      <c r="C215" s="145">
        <v>3111</v>
      </c>
      <c r="D215" s="155" t="s">
        <v>165</v>
      </c>
      <c r="E215" s="59"/>
      <c r="F215" s="59">
        <v>10002.290000000001</v>
      </c>
      <c r="G215" s="59"/>
    </row>
    <row r="216" spans="1:12" x14ac:dyDescent="0.25">
      <c r="A216" s="150"/>
      <c r="B216" s="151"/>
      <c r="C216" s="152">
        <v>312</v>
      </c>
      <c r="D216" s="155" t="s">
        <v>129</v>
      </c>
      <c r="E216" s="59"/>
      <c r="F216" s="59">
        <v>1287.75</v>
      </c>
      <c r="G216" s="59"/>
    </row>
    <row r="217" spans="1:12" x14ac:dyDescent="0.25">
      <c r="A217" s="150"/>
      <c r="B217" s="151"/>
      <c r="C217" s="152">
        <v>3121</v>
      </c>
      <c r="D217" s="155" t="s">
        <v>129</v>
      </c>
      <c r="E217" s="59"/>
      <c r="F217" s="59">
        <v>1287.75</v>
      </c>
      <c r="G217" s="59"/>
    </row>
    <row r="218" spans="1:12" x14ac:dyDescent="0.25">
      <c r="A218" s="54"/>
      <c r="B218" s="55"/>
      <c r="C218" s="56">
        <v>313</v>
      </c>
      <c r="D218" s="53" t="s">
        <v>229</v>
      </c>
      <c r="E218" s="59"/>
      <c r="F218" s="59">
        <v>1650.38</v>
      </c>
      <c r="G218" s="59"/>
    </row>
    <row r="219" spans="1:12" x14ac:dyDescent="0.25">
      <c r="A219" s="54"/>
      <c r="B219" s="55"/>
      <c r="C219" s="56">
        <v>3132</v>
      </c>
      <c r="D219" s="53" t="s">
        <v>236</v>
      </c>
      <c r="E219" s="59"/>
      <c r="F219" s="59">
        <v>1650.38</v>
      </c>
      <c r="G219" s="59"/>
    </row>
    <row r="220" spans="1:12" x14ac:dyDescent="0.25">
      <c r="A220" s="88"/>
      <c r="B220" s="89">
        <v>32</v>
      </c>
      <c r="C220" s="90"/>
      <c r="D220" s="91" t="s">
        <v>21</v>
      </c>
      <c r="E220" s="175">
        <v>1332.7</v>
      </c>
      <c r="F220" s="175">
        <f>SUM(F221,F224,F226)</f>
        <v>1332.7</v>
      </c>
      <c r="G220" s="59">
        <f t="shared" si="3"/>
        <v>100</v>
      </c>
    </row>
    <row r="221" spans="1:12" x14ac:dyDescent="0.25">
      <c r="A221" s="88"/>
      <c r="B221" s="89"/>
      <c r="C221" s="90">
        <v>321</v>
      </c>
      <c r="D221" s="91" t="s">
        <v>154</v>
      </c>
      <c r="E221" s="59"/>
      <c r="F221" s="59">
        <f>SUM(F222,F223)</f>
        <v>739.56000000000006</v>
      </c>
      <c r="G221" s="59"/>
    </row>
    <row r="222" spans="1:12" x14ac:dyDescent="0.25">
      <c r="A222" s="198"/>
      <c r="B222" s="199"/>
      <c r="C222" s="200">
        <v>3211</v>
      </c>
      <c r="D222" s="197" t="s">
        <v>131</v>
      </c>
      <c r="E222" s="59"/>
      <c r="F222" s="59">
        <v>33.85</v>
      </c>
      <c r="G222" s="59"/>
    </row>
    <row r="223" spans="1:12" x14ac:dyDescent="0.25">
      <c r="A223" s="150"/>
      <c r="B223" s="151"/>
      <c r="C223" s="152">
        <v>3212</v>
      </c>
      <c r="D223" s="155" t="s">
        <v>151</v>
      </c>
      <c r="E223" s="59"/>
      <c r="F223" s="59">
        <v>705.71</v>
      </c>
      <c r="G223" s="59"/>
    </row>
    <row r="224" spans="1:12" x14ac:dyDescent="0.25">
      <c r="A224" s="198"/>
      <c r="B224" s="199"/>
      <c r="C224" s="200">
        <v>323</v>
      </c>
      <c r="D224" s="197" t="s">
        <v>239</v>
      </c>
      <c r="E224" s="59"/>
      <c r="F224" s="59">
        <v>576.98</v>
      </c>
      <c r="G224" s="59"/>
    </row>
    <row r="225" spans="1:7" x14ac:dyDescent="0.25">
      <c r="A225" s="198"/>
      <c r="B225" s="199"/>
      <c r="C225" s="200">
        <v>3237</v>
      </c>
      <c r="D225" s="197" t="s">
        <v>237</v>
      </c>
      <c r="E225" s="59"/>
      <c r="F225" s="59">
        <v>576.98</v>
      </c>
      <c r="G225" s="59"/>
    </row>
    <row r="226" spans="1:7" x14ac:dyDescent="0.25">
      <c r="A226" s="198"/>
      <c r="B226" s="199"/>
      <c r="C226" s="200">
        <v>329</v>
      </c>
      <c r="D226" s="197" t="s">
        <v>142</v>
      </c>
      <c r="E226" s="59"/>
      <c r="F226" s="59">
        <v>16.16</v>
      </c>
      <c r="G226" s="59"/>
    </row>
    <row r="227" spans="1:7" x14ac:dyDescent="0.25">
      <c r="A227" s="198"/>
      <c r="B227" s="199"/>
      <c r="C227" s="200">
        <v>3293</v>
      </c>
      <c r="D227" s="197" t="s">
        <v>238</v>
      </c>
      <c r="E227" s="59"/>
      <c r="F227" s="59">
        <v>16.16</v>
      </c>
      <c r="G227" s="59"/>
    </row>
    <row r="228" spans="1:7" x14ac:dyDescent="0.25">
      <c r="A228" s="257" t="s">
        <v>105</v>
      </c>
      <c r="B228" s="258"/>
      <c r="C228" s="259"/>
      <c r="D228" s="155"/>
      <c r="E228" s="202">
        <f>SUM(E230,E237)</f>
        <v>80880.990000000005</v>
      </c>
      <c r="F228" s="202">
        <f>SUM(F230,F237)</f>
        <v>80880.990000000005</v>
      </c>
      <c r="G228" s="59">
        <f t="shared" si="3"/>
        <v>100</v>
      </c>
    </row>
    <row r="229" spans="1:7" x14ac:dyDescent="0.25">
      <c r="A229" s="150">
        <v>3</v>
      </c>
      <c r="B229" s="151"/>
      <c r="C229" s="152"/>
      <c r="D229" s="155" t="s">
        <v>10</v>
      </c>
      <c r="E229" s="59"/>
      <c r="F229" s="59"/>
      <c r="G229" s="59"/>
    </row>
    <row r="230" spans="1:7" x14ac:dyDescent="0.25">
      <c r="A230" s="150"/>
      <c r="B230" s="151">
        <v>31</v>
      </c>
      <c r="C230" s="152"/>
      <c r="D230" s="155" t="s">
        <v>11</v>
      </c>
      <c r="E230" s="59">
        <v>73329</v>
      </c>
      <c r="F230" s="59">
        <f>SUM(F231,F233,F235)</f>
        <v>73329</v>
      </c>
      <c r="G230" s="59">
        <f t="shared" si="3"/>
        <v>100</v>
      </c>
    </row>
    <row r="231" spans="1:7" x14ac:dyDescent="0.25">
      <c r="A231" s="150"/>
      <c r="B231" s="151"/>
      <c r="C231" s="152">
        <v>311</v>
      </c>
      <c r="D231" s="155" t="s">
        <v>128</v>
      </c>
      <c r="E231" s="59"/>
      <c r="F231" s="59">
        <v>56679.59</v>
      </c>
      <c r="G231" s="59"/>
    </row>
    <row r="232" spans="1:7" x14ac:dyDescent="0.25">
      <c r="A232" s="150"/>
      <c r="B232" s="151"/>
      <c r="C232" s="152">
        <v>3111</v>
      </c>
      <c r="D232" s="155" t="s">
        <v>165</v>
      </c>
      <c r="E232" s="59"/>
      <c r="F232" s="47">
        <v>56679.58</v>
      </c>
      <c r="G232" s="59"/>
    </row>
    <row r="233" spans="1:7" x14ac:dyDescent="0.25">
      <c r="A233" s="150"/>
      <c r="B233" s="151"/>
      <c r="C233" s="152">
        <v>312</v>
      </c>
      <c r="D233" s="155" t="s">
        <v>129</v>
      </c>
      <c r="E233" s="59"/>
      <c r="F233" s="59">
        <v>7297.25</v>
      </c>
      <c r="G233" s="59"/>
    </row>
    <row r="234" spans="1:7" x14ac:dyDescent="0.25">
      <c r="A234" s="150"/>
      <c r="B234" s="151"/>
      <c r="C234" s="152">
        <v>3121</v>
      </c>
      <c r="D234" s="155" t="s">
        <v>129</v>
      </c>
      <c r="E234" s="59"/>
      <c r="F234" s="59">
        <v>7297.25</v>
      </c>
      <c r="G234" s="59"/>
    </row>
    <row r="235" spans="1:7" x14ac:dyDescent="0.25">
      <c r="A235" s="150"/>
      <c r="B235" s="151"/>
      <c r="C235" s="152">
        <v>313</v>
      </c>
      <c r="D235" s="155" t="s">
        <v>229</v>
      </c>
      <c r="E235" s="59"/>
      <c r="F235" s="59">
        <v>9352.16</v>
      </c>
      <c r="G235" s="59"/>
    </row>
    <row r="236" spans="1:7" x14ac:dyDescent="0.25">
      <c r="A236" s="156"/>
      <c r="B236" s="157"/>
      <c r="C236" s="158">
        <v>3132</v>
      </c>
      <c r="D236" s="161" t="s">
        <v>235</v>
      </c>
      <c r="E236" s="59"/>
      <c r="F236" s="59">
        <v>9352.16</v>
      </c>
      <c r="G236" s="59"/>
    </row>
    <row r="237" spans="1:7" x14ac:dyDescent="0.25">
      <c r="A237" s="150"/>
      <c r="B237" s="151">
        <v>32</v>
      </c>
      <c r="C237" s="152"/>
      <c r="D237" s="155" t="s">
        <v>21</v>
      </c>
      <c r="E237" s="202">
        <v>7551.99</v>
      </c>
      <c r="F237" s="202">
        <f>SUM(F238,F241,F243)</f>
        <v>7551.99</v>
      </c>
      <c r="G237" s="59">
        <f t="shared" si="3"/>
        <v>100</v>
      </c>
    </row>
    <row r="238" spans="1:7" x14ac:dyDescent="0.25">
      <c r="A238" s="150"/>
      <c r="B238" s="151"/>
      <c r="C238" s="152">
        <v>321</v>
      </c>
      <c r="D238" s="155" t="s">
        <v>154</v>
      </c>
      <c r="E238" s="59"/>
      <c r="F238" s="59">
        <f>SUM(F239,F240)</f>
        <v>4190.84</v>
      </c>
      <c r="G238" s="59"/>
    </row>
    <row r="239" spans="1:7" x14ac:dyDescent="0.25">
      <c r="A239" s="198"/>
      <c r="B239" s="199"/>
      <c r="C239" s="200">
        <v>3211</v>
      </c>
      <c r="D239" s="197" t="s">
        <v>131</v>
      </c>
      <c r="E239" s="59"/>
      <c r="F239" s="59">
        <v>191.82</v>
      </c>
      <c r="G239" s="59"/>
    </row>
    <row r="240" spans="1:7" x14ac:dyDescent="0.25">
      <c r="A240" s="198"/>
      <c r="B240" s="199"/>
      <c r="C240" s="200">
        <v>3212</v>
      </c>
      <c r="D240" s="197" t="s">
        <v>151</v>
      </c>
      <c r="E240" s="59"/>
      <c r="F240" s="59">
        <v>3999.02</v>
      </c>
      <c r="G240" s="59"/>
    </row>
    <row r="241" spans="1:7" x14ac:dyDescent="0.25">
      <c r="A241" s="198"/>
      <c r="B241" s="199"/>
      <c r="C241" s="200">
        <v>323</v>
      </c>
      <c r="D241" s="197" t="s">
        <v>239</v>
      </c>
      <c r="E241" s="202"/>
      <c r="F241" s="202">
        <v>3269.57</v>
      </c>
      <c r="G241" s="59"/>
    </row>
    <row r="242" spans="1:7" x14ac:dyDescent="0.25">
      <c r="A242" s="198"/>
      <c r="B242" s="199"/>
      <c r="C242" s="200">
        <v>3237</v>
      </c>
      <c r="D242" s="197" t="s">
        <v>237</v>
      </c>
      <c r="E242" s="59"/>
      <c r="F242" s="59">
        <v>3269.58</v>
      </c>
      <c r="G242" s="59"/>
    </row>
    <row r="243" spans="1:7" x14ac:dyDescent="0.25">
      <c r="A243" s="198"/>
      <c r="B243" s="199"/>
      <c r="C243" s="200">
        <v>329</v>
      </c>
      <c r="D243" s="197" t="s">
        <v>142</v>
      </c>
      <c r="E243" s="202"/>
      <c r="F243" s="202">
        <v>91.58</v>
      </c>
      <c r="G243" s="59"/>
    </row>
    <row r="244" spans="1:7" x14ac:dyDescent="0.25">
      <c r="A244" s="198"/>
      <c r="B244" s="199"/>
      <c r="C244" s="200">
        <v>3293</v>
      </c>
      <c r="D244" s="197" t="s">
        <v>238</v>
      </c>
      <c r="E244" s="59"/>
      <c r="F244" s="59">
        <v>91.58</v>
      </c>
      <c r="G244" s="59"/>
    </row>
    <row r="245" spans="1:7" x14ac:dyDescent="0.25">
      <c r="A245" s="260" t="s">
        <v>119</v>
      </c>
      <c r="B245" s="261"/>
      <c r="C245" s="262"/>
      <c r="D245" s="76" t="s">
        <v>120</v>
      </c>
      <c r="E245" s="74">
        <v>16430</v>
      </c>
      <c r="F245" s="92">
        <v>16293.19</v>
      </c>
      <c r="G245" s="59">
        <f t="shared" si="3"/>
        <v>99.167315885575164</v>
      </c>
    </row>
    <row r="246" spans="1:7" x14ac:dyDescent="0.25">
      <c r="A246" s="254" t="s">
        <v>263</v>
      </c>
      <c r="B246" s="255"/>
      <c r="C246" s="256"/>
      <c r="D246" s="196" t="s">
        <v>108</v>
      </c>
      <c r="E246" s="59">
        <f>SUM(E248,E255)</f>
        <v>16430</v>
      </c>
      <c r="F246" s="59">
        <f>SUM(F248,F255)</f>
        <v>16293.189999999999</v>
      </c>
      <c r="G246" s="59">
        <f t="shared" si="3"/>
        <v>99.167315885575164</v>
      </c>
    </row>
    <row r="247" spans="1:7" x14ac:dyDescent="0.25">
      <c r="A247" s="150">
        <v>3</v>
      </c>
      <c r="B247" s="151"/>
      <c r="C247" s="152"/>
      <c r="D247" s="155" t="s">
        <v>10</v>
      </c>
      <c r="E247" s="59"/>
      <c r="F247" s="59"/>
      <c r="G247" s="59"/>
    </row>
    <row r="248" spans="1:7" x14ac:dyDescent="0.25">
      <c r="A248" s="150"/>
      <c r="B248" s="151">
        <v>31</v>
      </c>
      <c r="C248" s="152"/>
      <c r="D248" s="155" t="s">
        <v>11</v>
      </c>
      <c r="E248" s="59">
        <v>16000</v>
      </c>
      <c r="F248" s="59">
        <f>SUM(F249,F252,F253)</f>
        <v>15871.029999999999</v>
      </c>
      <c r="G248" s="59">
        <f t="shared" si="3"/>
        <v>99.19393749999999</v>
      </c>
    </row>
    <row r="249" spans="1:7" x14ac:dyDescent="0.25">
      <c r="A249" s="150"/>
      <c r="B249" s="151"/>
      <c r="C249" s="152">
        <v>311</v>
      </c>
      <c r="D249" s="155" t="s">
        <v>128</v>
      </c>
      <c r="E249" s="59"/>
      <c r="F249" s="59">
        <v>12936.49</v>
      </c>
      <c r="G249" s="59"/>
    </row>
    <row r="250" spans="1:7" x14ac:dyDescent="0.25">
      <c r="A250" s="150"/>
      <c r="B250" s="151"/>
      <c r="C250" s="152">
        <v>3111</v>
      </c>
      <c r="D250" s="155" t="s">
        <v>165</v>
      </c>
      <c r="E250" s="59"/>
      <c r="F250" s="59">
        <v>12936.49</v>
      </c>
      <c r="G250" s="59"/>
    </row>
    <row r="251" spans="1:7" x14ac:dyDescent="0.25">
      <c r="A251" s="150"/>
      <c r="B251" s="151"/>
      <c r="C251" s="152">
        <v>312</v>
      </c>
      <c r="D251" s="155" t="s">
        <v>129</v>
      </c>
      <c r="E251" s="59"/>
      <c r="F251" s="59">
        <v>800</v>
      </c>
      <c r="G251" s="59"/>
    </row>
    <row r="252" spans="1:7" x14ac:dyDescent="0.25">
      <c r="A252" s="150"/>
      <c r="B252" s="151"/>
      <c r="C252" s="152">
        <v>3121</v>
      </c>
      <c r="D252" s="161" t="s">
        <v>129</v>
      </c>
      <c r="E252" s="59"/>
      <c r="F252" s="59">
        <v>800</v>
      </c>
      <c r="G252" s="59"/>
    </row>
    <row r="253" spans="1:7" x14ac:dyDescent="0.25">
      <c r="A253" s="150"/>
      <c r="B253" s="151"/>
      <c r="C253" s="152">
        <v>313</v>
      </c>
      <c r="D253" s="155" t="s">
        <v>229</v>
      </c>
      <c r="E253" s="59"/>
      <c r="F253" s="59">
        <v>2134.54</v>
      </c>
      <c r="G253" s="59"/>
    </row>
    <row r="254" spans="1:7" x14ac:dyDescent="0.25">
      <c r="A254" s="150"/>
      <c r="B254" s="151"/>
      <c r="C254" s="152">
        <v>3132</v>
      </c>
      <c r="D254" s="155" t="s">
        <v>130</v>
      </c>
      <c r="E254" s="59"/>
      <c r="F254" s="59">
        <v>2134.54</v>
      </c>
      <c r="G254" s="59"/>
    </row>
    <row r="255" spans="1:7" x14ac:dyDescent="0.25">
      <c r="A255" s="150"/>
      <c r="B255" s="151">
        <v>32</v>
      </c>
      <c r="C255" s="152"/>
      <c r="D255" s="155"/>
      <c r="E255" s="59">
        <v>430</v>
      </c>
      <c r="F255" s="59">
        <v>422.16</v>
      </c>
      <c r="G255" s="59">
        <f t="shared" si="3"/>
        <v>98.17674418604652</v>
      </c>
    </row>
    <row r="256" spans="1:7" x14ac:dyDescent="0.25">
      <c r="A256" s="150"/>
      <c r="B256" s="151"/>
      <c r="C256" s="152">
        <v>321</v>
      </c>
      <c r="D256" s="155" t="s">
        <v>154</v>
      </c>
      <c r="E256" s="59"/>
      <c r="F256" s="59">
        <v>422.16</v>
      </c>
      <c r="G256" s="59"/>
    </row>
    <row r="257" spans="1:7" x14ac:dyDescent="0.25">
      <c r="A257" s="150"/>
      <c r="B257" s="151"/>
      <c r="C257" s="152">
        <v>3212</v>
      </c>
      <c r="D257" s="155" t="s">
        <v>151</v>
      </c>
      <c r="E257" s="59"/>
      <c r="F257" s="59">
        <v>422.16</v>
      </c>
      <c r="G257" s="59"/>
    </row>
    <row r="258" spans="1:7" x14ac:dyDescent="0.25">
      <c r="A258" s="260" t="s">
        <v>121</v>
      </c>
      <c r="B258" s="261"/>
      <c r="C258" s="262"/>
      <c r="D258" s="73" t="s">
        <v>125</v>
      </c>
      <c r="E258" s="75">
        <v>22031.98</v>
      </c>
      <c r="F258" s="77">
        <v>14238.28</v>
      </c>
      <c r="G258" s="59">
        <f t="shared" si="3"/>
        <v>64.625512550392656</v>
      </c>
    </row>
    <row r="259" spans="1:7" x14ac:dyDescent="0.25">
      <c r="A259" s="275" t="s">
        <v>228</v>
      </c>
      <c r="B259" s="276"/>
      <c r="C259" s="277"/>
      <c r="D259" s="58" t="s">
        <v>108</v>
      </c>
      <c r="E259" s="59">
        <f>SUM(E261)</f>
        <v>22031.98</v>
      </c>
      <c r="F259" s="59">
        <f>SUM(F261)</f>
        <v>14238.28</v>
      </c>
      <c r="G259" s="59">
        <f t="shared" si="3"/>
        <v>64.625512550392656</v>
      </c>
    </row>
    <row r="260" spans="1:7" x14ac:dyDescent="0.25">
      <c r="A260" s="156">
        <v>3</v>
      </c>
      <c r="B260" s="157"/>
      <c r="C260" s="158"/>
      <c r="D260" s="161" t="s">
        <v>10</v>
      </c>
      <c r="E260" s="59">
        <v>22031.98</v>
      </c>
      <c r="F260" s="59">
        <v>22031.98</v>
      </c>
      <c r="G260" s="59">
        <f t="shared" si="3"/>
        <v>100</v>
      </c>
    </row>
    <row r="261" spans="1:7" x14ac:dyDescent="0.25">
      <c r="A261" s="156"/>
      <c r="B261" s="157">
        <v>31</v>
      </c>
      <c r="C261" s="158"/>
      <c r="D261" s="161" t="s">
        <v>11</v>
      </c>
      <c r="E261" s="59">
        <v>22031.98</v>
      </c>
      <c r="F261" s="59">
        <f>SUM(F262,F264,F266)</f>
        <v>14238.28</v>
      </c>
      <c r="G261" s="59">
        <f t="shared" si="3"/>
        <v>64.625512550392656</v>
      </c>
    </row>
    <row r="262" spans="1:7" x14ac:dyDescent="0.25">
      <c r="A262" s="156"/>
      <c r="B262" s="157"/>
      <c r="C262" s="158">
        <v>311</v>
      </c>
      <c r="D262" s="161" t="s">
        <v>128</v>
      </c>
      <c r="E262" s="59"/>
      <c r="F262" s="59">
        <v>11535.01</v>
      </c>
      <c r="G262" s="59"/>
    </row>
    <row r="263" spans="1:7" x14ac:dyDescent="0.25">
      <c r="A263" s="156"/>
      <c r="B263" s="157"/>
      <c r="C263" s="158">
        <v>3111</v>
      </c>
      <c r="D263" s="161" t="s">
        <v>165</v>
      </c>
      <c r="E263" s="59"/>
      <c r="F263" s="59">
        <v>11535.01</v>
      </c>
      <c r="G263" s="59"/>
    </row>
    <row r="264" spans="1:7" x14ac:dyDescent="0.25">
      <c r="A264" s="156"/>
      <c r="B264" s="157"/>
      <c r="C264" s="158">
        <v>312</v>
      </c>
      <c r="D264" s="161" t="s">
        <v>129</v>
      </c>
      <c r="E264" s="59"/>
      <c r="F264" s="59">
        <v>800</v>
      </c>
      <c r="G264" s="59"/>
    </row>
    <row r="265" spans="1:7" x14ac:dyDescent="0.25">
      <c r="A265" s="156"/>
      <c r="B265" s="157"/>
      <c r="C265" s="158">
        <v>3121</v>
      </c>
      <c r="D265" s="179" t="s">
        <v>129</v>
      </c>
      <c r="E265" s="59"/>
      <c r="F265" s="59">
        <v>1903.27</v>
      </c>
      <c r="G265" s="59"/>
    </row>
    <row r="266" spans="1:7" x14ac:dyDescent="0.25">
      <c r="A266" s="156"/>
      <c r="B266" s="157"/>
      <c r="C266" s="158">
        <v>313</v>
      </c>
      <c r="D266" s="161" t="s">
        <v>153</v>
      </c>
      <c r="E266" s="59"/>
      <c r="F266" s="59">
        <v>1903.27</v>
      </c>
      <c r="G266" s="59"/>
    </row>
    <row r="267" spans="1:7" x14ac:dyDescent="0.25">
      <c r="A267" s="156"/>
      <c r="B267" s="157"/>
      <c r="C267" s="158">
        <v>3132</v>
      </c>
      <c r="D267" s="179" t="s">
        <v>130</v>
      </c>
      <c r="E267" s="59"/>
      <c r="F267" s="59">
        <v>1903.27</v>
      </c>
      <c r="G267" s="59"/>
    </row>
  </sheetData>
  <mergeCells count="45">
    <mergeCell ref="A259:C259"/>
    <mergeCell ref="A6:C6"/>
    <mergeCell ref="A1:G1"/>
    <mergeCell ref="A3:G3"/>
    <mergeCell ref="A5:C5"/>
    <mergeCell ref="A68:C68"/>
    <mergeCell ref="A7:C7"/>
    <mergeCell ref="A8:C8"/>
    <mergeCell ref="A41:C41"/>
    <mergeCell ref="A34:C34"/>
    <mergeCell ref="A35:C35"/>
    <mergeCell ref="A42:C42"/>
    <mergeCell ref="A51:C51"/>
    <mergeCell ref="A52:C52"/>
    <mergeCell ref="A57:C57"/>
    <mergeCell ref="A130:C130"/>
    <mergeCell ref="A140:C140"/>
    <mergeCell ref="A162:C162"/>
    <mergeCell ref="A58:C58"/>
    <mergeCell ref="A73:C73"/>
    <mergeCell ref="A74:C74"/>
    <mergeCell ref="A95:C95"/>
    <mergeCell ref="A103:C103"/>
    <mergeCell ref="A123:C123"/>
    <mergeCell ref="A131:C131"/>
    <mergeCell ref="A135:C135"/>
    <mergeCell ref="A141:C141"/>
    <mergeCell ref="A148:C148"/>
    <mergeCell ref="A154:C154"/>
    <mergeCell ref="A158:C158"/>
    <mergeCell ref="A118:C118"/>
    <mergeCell ref="A164:C164"/>
    <mergeCell ref="A177:C177"/>
    <mergeCell ref="A194:C194"/>
    <mergeCell ref="A258:C258"/>
    <mergeCell ref="A163:C163"/>
    <mergeCell ref="A176:C176"/>
    <mergeCell ref="A182:C182"/>
    <mergeCell ref="A193:C193"/>
    <mergeCell ref="A245:C245"/>
    <mergeCell ref="A211:C211"/>
    <mergeCell ref="A228:C228"/>
    <mergeCell ref="A246:C246"/>
    <mergeCell ref="A183:C183"/>
    <mergeCell ref="A189:C18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2024-03-12T06:16:36Z</cp:lastPrinted>
  <dcterms:created xsi:type="dcterms:W3CDTF">2022-08-12T12:51:27Z</dcterms:created>
  <dcterms:modified xsi:type="dcterms:W3CDTF">2024-03-14T10:55:32Z</dcterms:modified>
</cp:coreProperties>
</file>